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305" yWindow="-15" windowWidth="10200" windowHeight="8175" tabRatio="833"/>
  </bookViews>
  <sheets>
    <sheet name="plan_studiów" sheetId="1" r:id="rId1"/>
  </sheets>
  <definedNames>
    <definedName name="_xlnm.Print_Area" localSheetId="0">plan_studiów!$A$1:$T$404</definedName>
    <definedName name="Print_Area_1_1" localSheetId="0">plan_studiów!$A$1:$S$443</definedName>
  </definedNames>
  <calcPr calcId="145621"/>
</workbook>
</file>

<file path=xl/calcChain.xml><?xml version="1.0" encoding="utf-8"?>
<calcChain xmlns="http://schemas.openxmlformats.org/spreadsheetml/2006/main">
  <c r="I352" i="1" l="1"/>
  <c r="J352" i="1"/>
  <c r="K352" i="1"/>
  <c r="L352" i="1"/>
  <c r="M352" i="1"/>
  <c r="N352" i="1"/>
  <c r="O352" i="1"/>
  <c r="P352" i="1"/>
  <c r="Q352" i="1"/>
  <c r="R352" i="1"/>
  <c r="S352" i="1"/>
  <c r="T35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H31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H291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H258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H214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H205" i="1" l="1"/>
  <c r="H194" i="1" l="1"/>
  <c r="S92" i="1" l="1"/>
  <c r="R92" i="1"/>
  <c r="O92" i="1"/>
  <c r="L92" i="1"/>
  <c r="K92" i="1"/>
  <c r="J92" i="1"/>
  <c r="I92" i="1"/>
  <c r="H92" i="1"/>
  <c r="Q92" i="1"/>
  <c r="H179" i="1" l="1"/>
  <c r="H168" i="1"/>
  <c r="H373" i="1" l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42" i="1"/>
  <c r="H157" i="1"/>
  <c r="N92" i="1"/>
  <c r="M92" i="1"/>
  <c r="O72" i="1"/>
  <c r="K72" i="1"/>
  <c r="T72" i="1"/>
  <c r="S72" i="1"/>
  <c r="R72" i="1"/>
  <c r="Q72" i="1"/>
  <c r="P72" i="1"/>
  <c r="L72" i="1"/>
  <c r="L93" i="1" s="1"/>
  <c r="J72" i="1"/>
  <c r="J93" i="1" s="1"/>
  <c r="I72" i="1"/>
  <c r="I93" i="1" s="1"/>
  <c r="H72" i="1"/>
  <c r="L359" i="1"/>
  <c r="L361" i="1"/>
  <c r="L360" i="1"/>
  <c r="L358" i="1"/>
  <c r="T128" i="1"/>
  <c r="T112" i="1"/>
  <c r="T92" i="1"/>
  <c r="H226" i="1"/>
  <c r="H249" i="1"/>
  <c r="H128" i="1"/>
  <c r="I128" i="1"/>
  <c r="J128" i="1"/>
  <c r="K128" i="1"/>
  <c r="L128" i="1"/>
  <c r="O128" i="1"/>
  <c r="P128" i="1"/>
  <c r="Q128" i="1"/>
  <c r="R128" i="1"/>
  <c r="S128" i="1"/>
  <c r="O112" i="1"/>
  <c r="P112" i="1"/>
  <c r="Q112" i="1"/>
  <c r="R112" i="1"/>
  <c r="S112" i="1"/>
  <c r="H320" i="1"/>
  <c r="H283" i="1"/>
  <c r="H271" i="1"/>
  <c r="M72" i="1"/>
  <c r="N72" i="1"/>
  <c r="M128" i="1"/>
  <c r="N128" i="1"/>
  <c r="I112" i="1"/>
  <c r="J112" i="1"/>
  <c r="K112" i="1"/>
  <c r="L112" i="1"/>
  <c r="M112" i="1"/>
  <c r="N112" i="1"/>
  <c r="H112" i="1"/>
  <c r="J374" i="1"/>
  <c r="L374" i="1" s="1"/>
  <c r="F374" i="1"/>
  <c r="H374" i="1" s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57" i="1"/>
  <c r="H352" i="1"/>
  <c r="K93" i="1" l="1"/>
  <c r="N93" i="1"/>
  <c r="M93" i="1"/>
  <c r="P93" i="1"/>
  <c r="R93" i="1"/>
  <c r="O93" i="1"/>
  <c r="T93" i="1"/>
  <c r="S93" i="1"/>
  <c r="N129" i="1"/>
  <c r="R129" i="1"/>
  <c r="T129" i="1"/>
  <c r="L129" i="1"/>
  <c r="H129" i="1"/>
  <c r="Q129" i="1"/>
  <c r="H93" i="1"/>
  <c r="P129" i="1"/>
  <c r="J129" i="1"/>
  <c r="K129" i="1"/>
  <c r="M129" i="1"/>
  <c r="S129" i="1"/>
  <c r="O129" i="1"/>
  <c r="I129" i="1"/>
  <c r="N130" i="1" l="1"/>
  <c r="S130" i="1"/>
  <c r="J378" i="1" s="1"/>
  <c r="O130" i="1"/>
  <c r="T130" i="1"/>
  <c r="L130" i="1"/>
  <c r="R130" i="1"/>
  <c r="J379" i="1" s="1"/>
  <c r="M130" i="1"/>
  <c r="H130" i="1"/>
  <c r="Q130" i="1"/>
  <c r="P130" i="1"/>
  <c r="K130" i="1"/>
  <c r="J130" i="1"/>
  <c r="F378" i="1" s="1"/>
  <c r="I130" i="1"/>
  <c r="L379" i="1" l="1"/>
  <c r="L378" i="1"/>
  <c r="F379" i="1"/>
  <c r="H379" i="1" s="1"/>
  <c r="H378" i="1" l="1"/>
</calcChain>
</file>

<file path=xl/sharedStrings.xml><?xml version="1.0" encoding="utf-8"?>
<sst xmlns="http://schemas.openxmlformats.org/spreadsheetml/2006/main" count="1276" uniqueCount="321">
  <si>
    <t>PLAN STUDIÓW</t>
  </si>
  <si>
    <t>KIERUNEK: Pedagogika</t>
  </si>
  <si>
    <t>PRZEDMIOTY/MODUŁY KIERUNKU PEDAGOGIKA</t>
  </si>
  <si>
    <t>Lp</t>
  </si>
  <si>
    <t>rok</t>
  </si>
  <si>
    <t>semestr</t>
  </si>
  <si>
    <t>Kod przedmiotu/modułu</t>
  </si>
  <si>
    <t>Nazwa przedmiotu/modułu</t>
  </si>
  <si>
    <t>MODUŁ</t>
  </si>
  <si>
    <t>Forma oceny</t>
  </si>
  <si>
    <t>GODZINY ZAJĘĆ</t>
  </si>
  <si>
    <t>Punkty ECTS</t>
  </si>
  <si>
    <t>OGÓŁEM</t>
  </si>
  <si>
    <t>w tym:</t>
  </si>
  <si>
    <t>Razem</t>
  </si>
  <si>
    <t>w tym: samodzielna praca studenta</t>
  </si>
  <si>
    <t>razem</t>
  </si>
  <si>
    <t>samodzielna praca studenta</t>
  </si>
  <si>
    <t>z bezpośrednim udziałem nauczyciela akademickiego</t>
  </si>
  <si>
    <t>I</t>
  </si>
  <si>
    <t>Wprowadzenie do filozofii</t>
  </si>
  <si>
    <t>M 1</t>
  </si>
  <si>
    <t>Z</t>
  </si>
  <si>
    <t>Wprowadzenie do psychologii</t>
  </si>
  <si>
    <t>M 2.1</t>
  </si>
  <si>
    <t>E</t>
  </si>
  <si>
    <t>ZO</t>
  </si>
  <si>
    <t>Socjologia</t>
  </si>
  <si>
    <t>Wprowadzenie do pedagogiki</t>
  </si>
  <si>
    <t>Historia myśli pedagogicznej</t>
  </si>
  <si>
    <t>BHP.05.1.W</t>
  </si>
  <si>
    <t>Bezpieczeństwo i higiena pracy z podstawami ergonomii</t>
  </si>
  <si>
    <t>M 5</t>
  </si>
  <si>
    <t>Biomedyczne podstawy rozwoju człowieka</t>
  </si>
  <si>
    <t>Trening umiejętności wychowawczych</t>
  </si>
  <si>
    <t>M 2.2</t>
  </si>
  <si>
    <t>Razem semestr 1</t>
  </si>
  <si>
    <t>Psychologia rozwoju i wychowania</t>
  </si>
  <si>
    <t>Wstęp do metodologii pedagogiki</t>
  </si>
  <si>
    <t>Teoretyczne podstawy kształcenia</t>
  </si>
  <si>
    <t>M 3.1</t>
  </si>
  <si>
    <t>JO.01.2.C</t>
  </si>
  <si>
    <t>Język obcy</t>
  </si>
  <si>
    <t>Kultura żywego słowa z emisją głosu</t>
  </si>
  <si>
    <t>Wybrane zagadnienia z pedagogiki specjalnej</t>
  </si>
  <si>
    <t>Zarządzanie placówka oświatową</t>
  </si>
  <si>
    <t>M 3.2</t>
  </si>
  <si>
    <t>Zajęcia umuzykalniające</t>
  </si>
  <si>
    <t>M 2.3</t>
  </si>
  <si>
    <t>M 6</t>
  </si>
  <si>
    <t>Razem semestr 2</t>
  </si>
  <si>
    <t>Razem po I roku:</t>
  </si>
  <si>
    <t>II</t>
  </si>
  <si>
    <t>M 4.2</t>
  </si>
  <si>
    <t>Arteterapia*</t>
  </si>
  <si>
    <t>Teoretyczne podstawy wychowania</t>
  </si>
  <si>
    <t>Metodyka pracy terapeutycznej</t>
  </si>
  <si>
    <t>JO.01.3.C</t>
  </si>
  <si>
    <t>TI.02.3.C</t>
  </si>
  <si>
    <t>Technologia informacyjna</t>
  </si>
  <si>
    <t>WF.03.3.C</t>
  </si>
  <si>
    <t>Wychowanie fizyczne***</t>
  </si>
  <si>
    <t>Diagnostyka pedagogiczna</t>
  </si>
  <si>
    <t>M 4.1</t>
  </si>
  <si>
    <t>Poradnictwo pedagogiczne</t>
  </si>
  <si>
    <t>Razem semestr 3</t>
  </si>
  <si>
    <t>Metodyka pracy w szkole</t>
  </si>
  <si>
    <t>Podstawy terapii pedagogicznej</t>
  </si>
  <si>
    <t>JO.01.4.C</t>
  </si>
  <si>
    <t>Seminarium dyplomowe</t>
  </si>
  <si>
    <t>M 7</t>
  </si>
  <si>
    <t>M 3.3</t>
  </si>
  <si>
    <t>Razem semestr 4</t>
  </si>
  <si>
    <t>Razem po II roku:</t>
  </si>
  <si>
    <t>III</t>
  </si>
  <si>
    <t>Współczesne systemy edukacji</t>
  </si>
  <si>
    <t>Pedagogika społeczna</t>
  </si>
  <si>
    <t>Praca z dziećmi ze specyficznymi trudnościami edukacyjnymi</t>
  </si>
  <si>
    <t>JO.01.5.C</t>
  </si>
  <si>
    <t>Ochrona własności intelektualnej</t>
  </si>
  <si>
    <t>Psychologia kliniczna dzieci i młodzieży</t>
  </si>
  <si>
    <t>Praca z dzieckiem o specjalnych potrzebach edukacyjnych*</t>
  </si>
  <si>
    <t>Wspomaganie rozwoju dziecka *</t>
  </si>
  <si>
    <t>Technologie informacyjne w terapii pedagogicznej*</t>
  </si>
  <si>
    <t>Praktyka diagnostyczno-terapeutyczna (60 godzin)**</t>
  </si>
  <si>
    <t>M 4.3</t>
  </si>
  <si>
    <t>Razem semestr 5</t>
  </si>
  <si>
    <t>Gry i zabawy w terapii*</t>
  </si>
  <si>
    <t>Pedagogika czasu wolnego*</t>
  </si>
  <si>
    <t>Metodyka zajęć korekcyjno-kompensacyjnych</t>
  </si>
  <si>
    <t>Terapia dzieci z zaburzeniami zachowania</t>
  </si>
  <si>
    <t>Bajkoterapia*</t>
  </si>
  <si>
    <t>Praca dyplomowa</t>
  </si>
  <si>
    <t>Razem semestr 6</t>
  </si>
  <si>
    <t>Razem po III roku:</t>
  </si>
  <si>
    <t>RAZEM W CIĄGU TOKU STUDIÓW:</t>
  </si>
  <si>
    <t>Forma zaliczenia:</t>
  </si>
  <si>
    <t>* przedmioty do wyboru/student wybiera 1 przedmiot z dwóch propozycji</t>
  </si>
  <si>
    <t>*** wychowanie fizyczne w szczególnych przypadkach można zastąpić przedmiotem</t>
  </si>
  <si>
    <t>wiedza o zdrowiu i kulturze fizycznej</t>
  </si>
  <si>
    <t>OPIS MODUŁÓW NA KIERUNKU</t>
  </si>
  <si>
    <t>Kod przedmiotu</t>
  </si>
  <si>
    <t>Nazwa przedmiotu</t>
  </si>
  <si>
    <t>ogółem</t>
  </si>
  <si>
    <t>SUMA</t>
  </si>
  <si>
    <t>Moduł 2.3 – Praktyka pedagogiczna</t>
  </si>
  <si>
    <t>Moduł 3 – Przygotowanie w zakresie dydaktycznym</t>
  </si>
  <si>
    <t>Moduł 3.1 Podstawy dydaktyki</t>
  </si>
  <si>
    <t>Moduł 3.2 – Organizacja opieki i procesu dydaktyczno-wychowawczego</t>
  </si>
  <si>
    <t>Moduł 3.3 Praktyka</t>
  </si>
  <si>
    <t>Moduł 4 – Pedagogiczno-psychologiczne podstawy oddziaływań terapeutycznych</t>
  </si>
  <si>
    <t>Praktyka diagnostyczno-terapeutyczna (60 godzin)</t>
  </si>
  <si>
    <t>Wychowanie fizyczne</t>
  </si>
  <si>
    <t>BILANS godzin i punktów ECTS modułów wybieralnych:</t>
  </si>
  <si>
    <t>Nazwa modułu wybieralnego</t>
  </si>
  <si>
    <t>GODZINY</t>
  </si>
  <si>
    <t>suma  godzin</t>
  </si>
  <si>
    <t>udział procentowy w stosunku do wszystkich godzin w planie studiów (z 2175 godzin)</t>
  </si>
  <si>
    <t>Suma punktów ECTS</t>
  </si>
  <si>
    <t>udział procentowy w stosunku do wszystkich punktów ECTS w planie studiów</t>
  </si>
  <si>
    <t>Praca z dzieckiem o specj. potrz. eduk./Wspomag. rozw. dziecka</t>
  </si>
  <si>
    <t>Tech. Inf. w terapii ped./Komp. programy edukacyjne</t>
  </si>
  <si>
    <t>Muzykoteriapia/Arteterapia</t>
  </si>
  <si>
    <t>Gry i zabawy w terapii/ Pedagogika czasu wolnego</t>
  </si>
  <si>
    <t>Bajkoterapia/Drama</t>
  </si>
  <si>
    <t>Suma</t>
  </si>
  <si>
    <t>BILANS godzin i punktów ECTS pracy studenta:</t>
  </si>
  <si>
    <t>Suma punków ECTS</t>
  </si>
  <si>
    <t>praca własna studenta:</t>
  </si>
  <si>
    <t>Sporządził</t>
  </si>
  <si>
    <t>Zatwierdził Kierownik Zakładu Pedagogiki</t>
  </si>
  <si>
    <t>…………..…………………………..</t>
  </si>
  <si>
    <t>………………………………………………….</t>
  </si>
  <si>
    <t>(data i podpis)</t>
  </si>
  <si>
    <t>Sprawdził Koordynator ds. Systemu ECTS</t>
  </si>
  <si>
    <t>…………………………………………………</t>
  </si>
  <si>
    <t>P.01.1.W</t>
  </si>
  <si>
    <t>P.02.1.W</t>
  </si>
  <si>
    <t>P.02.1.C</t>
  </si>
  <si>
    <t>P.03.1.W</t>
  </si>
  <si>
    <t>P.03.1.C</t>
  </si>
  <si>
    <t>P.04.1.W</t>
  </si>
  <si>
    <t>P.04.1.C</t>
  </si>
  <si>
    <t>P.05.1.W</t>
  </si>
  <si>
    <t>P.05.1.C</t>
  </si>
  <si>
    <t>P.06.1.C</t>
  </si>
  <si>
    <t>P.07.1.C</t>
  </si>
  <si>
    <t>P.08.2.W</t>
  </si>
  <si>
    <t>P.08.2.C</t>
  </si>
  <si>
    <t>P.09.2.W</t>
  </si>
  <si>
    <t>P.09.2.C</t>
  </si>
  <si>
    <t>P.10.2.W</t>
  </si>
  <si>
    <t>P.10.2.C</t>
  </si>
  <si>
    <t>P.11.2.C</t>
  </si>
  <si>
    <t>P.12.2.W</t>
  </si>
  <si>
    <t>P.12.2.C</t>
  </si>
  <si>
    <t>P.13.2.W</t>
  </si>
  <si>
    <t>P.13.2.C</t>
  </si>
  <si>
    <t>P.14.2.C</t>
  </si>
  <si>
    <t>Moduł 2 – Przygotowanie w zakresie psychologiczno-pedagogicznym</t>
  </si>
  <si>
    <t>Moduł 1 – Przygotowanie w zakresie merytorycznym do pracy pedagogicznej</t>
  </si>
  <si>
    <t>M 8</t>
  </si>
  <si>
    <t>Moduł 2.2 – Przygotowanie do pracy pedagogicznej w zakresie wspierania rozwoju dziecka</t>
  </si>
  <si>
    <t>Moduł 4.2 Metodyczne przygotowanie do prowadzenia zajęć terapeucznych</t>
  </si>
  <si>
    <t>Moduł 4.3 Praktyka w zakresie tarapii pedagogicznej</t>
  </si>
  <si>
    <t>Moduł 7– Przygotowanie w zakresie metodycznym do pracy pedagogicznej - przedmioty do wyboru</t>
  </si>
  <si>
    <t xml:space="preserve">Wprowadzenie do logopedii </t>
  </si>
  <si>
    <t>Wprowadzenie do komunikacji językowej, wspomagającej i alternatywnej</t>
  </si>
  <si>
    <t xml:space="preserve">Dyslalaia, alaliia (diagnoza i terapia) </t>
  </si>
  <si>
    <t>Zaburzenia płynności mowy (diagnoza i terapia)</t>
  </si>
  <si>
    <t>Niedosłuch (diagnoza i terapia)</t>
  </si>
  <si>
    <t>Profilaktyka logopedyczna</t>
  </si>
  <si>
    <t>Praktyka pedagogiczna (60 godzin)**</t>
  </si>
  <si>
    <t>Moduł 8 – Seminarium dyplomowe</t>
  </si>
  <si>
    <t>Elementy integracji sensorycznej w pracy terapeutycznej i logopedycznej / Elementy kinezjologii edukacyjnej w pracy terapeutycznej i logopedy</t>
  </si>
  <si>
    <t>Logorytmika/ Ruch i muzyka w pracy terapeutycznej i logopedycznej</t>
  </si>
  <si>
    <t>Podstawy języka migowego/Zaburzenia komunikacji językowej u dzieci z autyzmem</t>
  </si>
  <si>
    <t>Pedagogika zabawy</t>
  </si>
  <si>
    <t>M 1.2</t>
  </si>
  <si>
    <t>SPECJALNOŚĆ: Logopedia i terapia pedagogiczna</t>
  </si>
  <si>
    <t xml:space="preserve">Kształtowanie się i rozwój mowy dziecka </t>
  </si>
  <si>
    <t>Praktyka logopedyczna (obsrwacyjna) (30 godzin)</t>
  </si>
  <si>
    <t>Praktyka pedagogiczna (obserwacyjna) 30 godzin)</t>
  </si>
  <si>
    <t>Praktyka logopedyczna (60 godzin)</t>
  </si>
  <si>
    <t>Praktyka pedagogiczna (60 godzin)</t>
  </si>
  <si>
    <t>Konsultacje</t>
  </si>
  <si>
    <t>Poziom kształcenia: studia pierwszego stopnia, niestacjonarne</t>
  </si>
  <si>
    <t>Praktyka logopedyczna obserwacyjna (30 godzin)**</t>
  </si>
  <si>
    <t>Praktyka pedagogiczna obserwacyjna (30 godzin)**</t>
  </si>
  <si>
    <t>Moduł 5 – Blok przedmiotów ogólnoakademicki</t>
  </si>
  <si>
    <t>OWI.04.5.W</t>
  </si>
  <si>
    <t>Moduł 4.1 – Teoretyczne podstawy pracy terapeutycznej</t>
  </si>
  <si>
    <t>P/LTP.PZ.2-1</t>
  </si>
  <si>
    <t>P/LTP.PZ.2-2</t>
  </si>
  <si>
    <t>P/LTP.03.3.C</t>
  </si>
  <si>
    <t>P/LTP.05.3.C</t>
  </si>
  <si>
    <t>P/LTP.08.3.W</t>
  </si>
  <si>
    <t>P/LTP.09.3.W</t>
  </si>
  <si>
    <t>P/LTP.13.4.C</t>
  </si>
  <si>
    <t>P/LTP.21.4.W</t>
  </si>
  <si>
    <t>P/LTP.23.4.S</t>
  </si>
  <si>
    <t>P/LTP.24.5.W</t>
  </si>
  <si>
    <t>P/LTP.25.5.W</t>
  </si>
  <si>
    <t>P/LTP.25.5.C</t>
  </si>
  <si>
    <t>P/LTP.26.5.W</t>
  </si>
  <si>
    <t>P/LTP.26.5.C</t>
  </si>
  <si>
    <t>P/LTP.27.5.W</t>
  </si>
  <si>
    <t>P/LTP.27.5.C</t>
  </si>
  <si>
    <t>P/LTP.28.5.W</t>
  </si>
  <si>
    <t>P/LTP.28.5.C</t>
  </si>
  <si>
    <t>P/LTP.30.5.W</t>
  </si>
  <si>
    <t>P/LTP.PZ.5</t>
  </si>
  <si>
    <t>P/LTP.44.6.C</t>
  </si>
  <si>
    <t>P/LTP.45.6.C</t>
  </si>
  <si>
    <t>P/LTP.46.6.C</t>
  </si>
  <si>
    <t>P/LTP.PD.6</t>
  </si>
  <si>
    <t>P/LTP.10.3.W</t>
  </si>
  <si>
    <t>P/LTP.09.3.C</t>
  </si>
  <si>
    <t>Foniatria</t>
  </si>
  <si>
    <t>Audiologia</t>
  </si>
  <si>
    <t>Metodyka pracy logopedycznej</t>
  </si>
  <si>
    <t>Nauka o języku dla logopedów</t>
  </si>
  <si>
    <t>Fonetyka języka polskiego z elementami ortofonii</t>
  </si>
  <si>
    <t>P/LTP.PZ.4-1</t>
  </si>
  <si>
    <t>P/LTP.PZ.4-2</t>
  </si>
  <si>
    <t>Podstawy neuropsychologii</t>
  </si>
  <si>
    <t>P/LTP.03.3.W</t>
  </si>
  <si>
    <t>P/LTP.06.3.W.</t>
  </si>
  <si>
    <t>P/LTP.07.3.W.</t>
  </si>
  <si>
    <t>P/LTP.13.4.W</t>
  </si>
  <si>
    <t>P/LTP.16.4.C</t>
  </si>
  <si>
    <t>P/LTP.18.4.W</t>
  </si>
  <si>
    <t>P/LTP.22.4.W</t>
  </si>
  <si>
    <t>P/LTP.22.4.C</t>
  </si>
  <si>
    <t>P/LTP.36.6.C</t>
  </si>
  <si>
    <t>Moduł 1.1 Przygotowanie w zakresie lingwistycznym do pracy logopedycznej</t>
  </si>
  <si>
    <t>M 1.1</t>
  </si>
  <si>
    <t>Moduł 1.2 Przygotowanie w zakresie medycznym do pracy logopedycznej</t>
  </si>
  <si>
    <t>ZO+E</t>
  </si>
  <si>
    <t>P/LTP.05.3.W</t>
  </si>
  <si>
    <t>Moduł 2.1 Ogólne przygotowanie psychologiczno - pedagogiczne</t>
  </si>
  <si>
    <t>Niedokształcenie mowy o typie afazji (diagnoza i terapia)</t>
  </si>
  <si>
    <t>Elementy integracji sensorycznej w pracy terapeutycznej i logopedycznej*</t>
  </si>
  <si>
    <t>Elementy kinezjologii edukacyjnej w pracy terapeutycznej i logopedycznej*</t>
  </si>
  <si>
    <t>Ruch i muzyka w pracy terapeutycznej i logopedycznej*</t>
  </si>
  <si>
    <t>Podstawy języka migowego*</t>
  </si>
  <si>
    <t>Zaburzenia komunikacji językowej u dzieci z autyzmem*</t>
  </si>
  <si>
    <t>P/LTP.23.5.S</t>
  </si>
  <si>
    <t>P/LTP.39.6.W</t>
  </si>
  <si>
    <t>P/LTP.23.6.S</t>
  </si>
  <si>
    <t>Anatomia, fizjologia i patofizjologia narządów głosu, mowy i słuchu</t>
  </si>
  <si>
    <t>Diagnozowanie logopedyczne</t>
  </si>
  <si>
    <t>Socjologia małych grup*</t>
  </si>
  <si>
    <t>Zachowania ryzykowne dzieci i młodzieży*</t>
  </si>
  <si>
    <t>Literatura dla dzieci i młodzieży*</t>
  </si>
  <si>
    <t>Logorytmika w przedszkolu i klasach 1-3*</t>
  </si>
  <si>
    <t>TS.400/8/15-16</t>
  </si>
  <si>
    <t>INSTYTUT Społeczno-Artystyczny</t>
  </si>
  <si>
    <t>w tym: z bezpośrednim udziałem nauczyciela akademickiego</t>
  </si>
  <si>
    <t xml:space="preserve">z bespośrednim udziałem nauczyciela </t>
  </si>
  <si>
    <t>W</t>
  </si>
  <si>
    <t>ĆW</t>
  </si>
  <si>
    <t>PZ</t>
  </si>
  <si>
    <t>S</t>
  </si>
  <si>
    <t xml:space="preserve">W  </t>
  </si>
  <si>
    <t>Ćw</t>
  </si>
  <si>
    <t>udział procentowy w stosunku do wszystkich godzin w planie studiów</t>
  </si>
  <si>
    <t>P/LTP.47.3.C</t>
  </si>
  <si>
    <t>P/LTP.48.3.C</t>
  </si>
  <si>
    <t>P/LTP.49.3.W</t>
  </si>
  <si>
    <t>P/LTP.50.4.W</t>
  </si>
  <si>
    <t>P/LTP.50.4.C</t>
  </si>
  <si>
    <t>P/LTP.51.4.W</t>
  </si>
  <si>
    <t>P/LTP.51.4.C</t>
  </si>
  <si>
    <t>P/LTP.52.4.C</t>
  </si>
  <si>
    <t>P/LTP.53.4.W</t>
  </si>
  <si>
    <t>P/LTP.53.4.C</t>
  </si>
  <si>
    <t>P/LTP.54.5.C</t>
  </si>
  <si>
    <t>P/LTP.55.5.C</t>
  </si>
  <si>
    <t>P/LTP.56.5.C</t>
  </si>
  <si>
    <t>P/LTP.57.6.C</t>
  </si>
  <si>
    <t>P/LTP.58.6.W</t>
  </si>
  <si>
    <t>P/LTP.58.6.C</t>
  </si>
  <si>
    <t>P/LTP.59.6.C</t>
  </si>
  <si>
    <t>P/LTP.60.6.C</t>
  </si>
  <si>
    <t>P/LTP.61.6.C</t>
  </si>
  <si>
    <t>P/LTP.62.6.C</t>
  </si>
  <si>
    <t>P/LTP.63.6.C</t>
  </si>
  <si>
    <t>P/LTP.64.3.W</t>
  </si>
  <si>
    <t>P/LTP.64.3.C</t>
  </si>
  <si>
    <t>P/LTP.65.3.W</t>
  </si>
  <si>
    <t>P/LTP.65.3.C</t>
  </si>
  <si>
    <t>P/LTP.66.4.W</t>
  </si>
  <si>
    <t>P/LTP.12.4.C</t>
  </si>
  <si>
    <t>P/LTP.11.3.W</t>
  </si>
  <si>
    <t>――</t>
  </si>
  <si>
    <t>zatwierdzono uchwałą Senatu: 19/IV/14, 20/IV/14, 26/V/14</t>
  </si>
  <si>
    <t>zmiany wprowadzono uchwałą Senatu: 37/V/15</t>
  </si>
  <si>
    <t>28.05.2015 r. dr Katarzyna Serwatko</t>
  </si>
  <si>
    <t>Zatwierdził Dyrektor Instytutu Społeczno - Artystycznego</t>
  </si>
  <si>
    <t>28.05.2015 r. mgr Elżbieta Kruczek</t>
  </si>
  <si>
    <t>28.05.2015 r. dr Piotr Frączek</t>
  </si>
  <si>
    <r>
      <t xml:space="preserve">Zatwierdzono Uchwałami Senatu: </t>
    </r>
    <r>
      <rPr>
        <b/>
        <sz val="8"/>
        <rFont val="Arial"/>
        <family val="2"/>
        <charset val="238"/>
      </rPr>
      <t xml:space="preserve">nr 19/IV/14 </t>
    </r>
    <r>
      <rPr>
        <sz val="8"/>
        <rFont val="Arial"/>
        <family val="2"/>
        <charset val="238"/>
      </rPr>
      <t xml:space="preserve">z dnia 3 kwietnia 2014 r. w sprawie uchwalenia uruchomienia od roku akademickiego 2014/2015 na kierunku </t>
    </r>
    <r>
      <rPr>
        <i/>
        <sz val="8"/>
        <rFont val="Arial"/>
        <family val="2"/>
        <charset val="238"/>
      </rPr>
      <t xml:space="preserve">pedagogika </t>
    </r>
    <r>
      <rPr>
        <sz val="8"/>
        <rFont val="Arial"/>
        <family val="2"/>
        <charset val="238"/>
      </rPr>
      <t xml:space="preserve">specjalności </t>
    </r>
    <r>
      <rPr>
        <i/>
        <sz val="8"/>
        <rFont val="Arial"/>
        <family val="2"/>
        <charset val="238"/>
      </rPr>
      <t>logopedia i terapia pedagogiczna</t>
    </r>
    <r>
      <rPr>
        <sz val="8"/>
        <rFont val="Arial"/>
        <family val="2"/>
        <charset val="238"/>
      </rPr>
      <t xml:space="preserve"> oraz uchwalenie planów studiów i programów kształcenia  dla cyklów kształcenia rozpoczynających się od roku akademickiego 2014/2014 dla w/w kierunku; </t>
    </r>
    <r>
      <rPr>
        <b/>
        <sz val="8"/>
        <rFont val="Arial"/>
        <family val="2"/>
        <charset val="238"/>
      </rPr>
      <t>nr 20/IV/14</t>
    </r>
    <r>
      <rPr>
        <sz val="8"/>
        <rFont val="Arial"/>
        <family val="2"/>
        <charset val="238"/>
      </rPr>
      <t xml:space="preserve"> z dnia 3 kwietnia 2014 r. w sprawie uchwalenia zmiany nazwy specjalności prowadzonej na kierunku </t>
    </r>
    <r>
      <rPr>
        <i/>
        <sz val="8"/>
        <rFont val="Arial"/>
        <family val="2"/>
        <charset val="238"/>
      </rPr>
      <t>pedagogika</t>
    </r>
    <r>
      <rPr>
        <sz val="8"/>
        <rFont val="Arial"/>
        <family val="2"/>
        <charset val="238"/>
      </rPr>
      <t xml:space="preserve"> z: </t>
    </r>
    <r>
      <rPr>
        <i/>
        <sz val="8"/>
        <rFont val="Arial"/>
        <family val="2"/>
        <charset val="238"/>
      </rPr>
      <t>zintegrowana edukacja wczesnoszkolna i edukacja przedszkolna</t>
    </r>
    <r>
      <rPr>
        <sz val="8"/>
        <rFont val="Arial"/>
        <family val="2"/>
        <charset val="238"/>
      </rPr>
      <t xml:space="preserve"> na: </t>
    </r>
    <r>
      <rPr>
        <i/>
        <sz val="8"/>
        <rFont val="Arial"/>
        <family val="2"/>
        <charset val="238"/>
      </rPr>
      <t>edukacja wczesnoszkolna i edukacja przedszkolna</t>
    </r>
    <r>
      <rPr>
        <sz val="8"/>
        <rFont val="Arial"/>
        <family val="2"/>
        <charset val="238"/>
      </rPr>
      <t xml:space="preserve"> od roku akademickiego 2014/2015; </t>
    </r>
    <r>
      <rPr>
        <b/>
        <sz val="8"/>
        <rFont val="Arial"/>
        <family val="2"/>
        <charset val="238"/>
      </rPr>
      <t>nr 26/V/14</t>
    </r>
    <r>
      <rPr>
        <sz val="8"/>
        <rFont val="Arial"/>
        <family val="2"/>
        <charset val="238"/>
      </rPr>
      <t xml:space="preserve"> z dnia 6 maja 2014 r. w sprawie uchwalenia programu kształcenia wraz z opisem efektów kształcenia i planem studiów dla kierunku </t>
    </r>
    <r>
      <rPr>
        <i/>
        <sz val="8"/>
        <rFont val="Arial"/>
        <family val="2"/>
        <charset val="238"/>
      </rPr>
      <t>pedagogika</t>
    </r>
    <r>
      <rPr>
        <sz val="8"/>
        <rFont val="Arial"/>
        <family val="2"/>
        <charset val="238"/>
      </rPr>
      <t xml:space="preserve"> dla cyklu kształcenia rozpoczynającego się od roku akademickiego 2014/2015.</t>
    </r>
  </si>
  <si>
    <r>
      <t xml:space="preserve">Zmiany wprowadzono uchwałą Senatu nr 37/V/15 z dnia 28 maja 2015 r. w sprawie zatwierdzenia zmian w programach kształcenia, w tym w planach studiów dla cyklów kształcenia rozpoczynających ai od roku akademickiego 2015/2016 dla kierunków </t>
    </r>
    <r>
      <rPr>
        <i/>
        <sz val="8"/>
        <rFont val="Arial"/>
        <family val="2"/>
        <charset val="238"/>
      </rPr>
      <t>pedagogika</t>
    </r>
    <r>
      <rPr>
        <sz val="8"/>
        <rFont val="Arial"/>
        <family val="2"/>
        <charset val="238"/>
      </rPr>
      <t xml:space="preserve"> i </t>
    </r>
    <r>
      <rPr>
        <i/>
        <sz val="8"/>
        <rFont val="Arial"/>
        <family val="2"/>
        <charset val="238"/>
      </rPr>
      <t>praca socjalna</t>
    </r>
  </si>
  <si>
    <t>praca z bezpośrednim udziałem nauczyciela (wraz z konsultacjami):</t>
  </si>
  <si>
    <t xml:space="preserve">II </t>
  </si>
  <si>
    <r>
      <t xml:space="preserve">Legenda: </t>
    </r>
    <r>
      <rPr>
        <b/>
        <sz val="10"/>
        <rFont val="Arial2"/>
        <charset val="238"/>
      </rPr>
      <t>W -</t>
    </r>
    <r>
      <rPr>
        <sz val="10"/>
        <rFont val="Arial1"/>
        <charset val="238"/>
      </rPr>
      <t xml:space="preserve"> wykłady, </t>
    </r>
    <r>
      <rPr>
        <b/>
        <sz val="10"/>
        <rFont val="Arial2"/>
        <charset val="238"/>
      </rPr>
      <t>Ćw -</t>
    </r>
    <r>
      <rPr>
        <sz val="10"/>
        <rFont val="Arial1"/>
        <charset val="238"/>
      </rPr>
      <t xml:space="preserve"> ćwiczenia, </t>
    </r>
    <r>
      <rPr>
        <b/>
        <sz val="10"/>
        <rFont val="Arial2"/>
        <charset val="238"/>
      </rPr>
      <t>PZ</t>
    </r>
    <r>
      <rPr>
        <sz val="10"/>
        <rFont val="Arial1"/>
        <charset val="238"/>
      </rPr>
      <t>- praktyka zawodowa,</t>
    </r>
    <r>
      <rPr>
        <b/>
        <sz val="10"/>
        <rFont val="Arial1"/>
        <charset val="238"/>
      </rPr>
      <t xml:space="preserve"> S</t>
    </r>
    <r>
      <rPr>
        <sz val="10"/>
        <rFont val="Arial1"/>
        <charset val="238"/>
      </rPr>
      <t xml:space="preserve"> - seminarium</t>
    </r>
  </si>
  <si>
    <r>
      <t>Z</t>
    </r>
    <r>
      <rPr>
        <sz val="10"/>
        <rFont val="Arial1"/>
        <charset val="238"/>
      </rPr>
      <t xml:space="preserve">   - zaliczenie</t>
    </r>
  </si>
  <si>
    <r>
      <t>ZO</t>
    </r>
    <r>
      <rPr>
        <sz val="10"/>
        <rFont val="Arial1"/>
        <charset val="238"/>
      </rPr>
      <t xml:space="preserve"> - zaliczenie z oceną</t>
    </r>
  </si>
  <si>
    <r>
      <t xml:space="preserve">E </t>
    </r>
    <r>
      <rPr>
        <sz val="10"/>
        <rFont val="Arial1"/>
        <charset val="238"/>
      </rPr>
      <t xml:space="preserve">  - egzamin</t>
    </r>
  </si>
  <si>
    <r>
      <t>profil kształcenia:</t>
    </r>
    <r>
      <rPr>
        <sz val="10"/>
        <rFont val="Times New Roman2"/>
        <charset val="238"/>
      </rPr>
      <t xml:space="preserve"> </t>
    </r>
    <r>
      <rPr>
        <b/>
        <sz val="10"/>
        <rFont val="Times New Roman2"/>
        <charset val="238"/>
      </rPr>
      <t>praktyczny</t>
    </r>
  </si>
  <si>
    <r>
      <t>obszar kształcenia:</t>
    </r>
    <r>
      <rPr>
        <sz val="10"/>
        <rFont val="Times New Roman2"/>
        <charset val="238"/>
      </rPr>
      <t xml:space="preserve"> </t>
    </r>
    <r>
      <rPr>
        <b/>
        <sz val="10"/>
        <rFont val="Times New Roman2"/>
        <charset val="238"/>
      </rPr>
      <t>humanistyczny oraz społeczny</t>
    </r>
  </si>
  <si>
    <r>
      <t xml:space="preserve">Program obowiązuje od roku akademickiego </t>
    </r>
    <r>
      <rPr>
        <b/>
        <sz val="12"/>
        <rFont val="Times New Roman2"/>
        <charset val="238"/>
      </rPr>
      <t>2015/2016</t>
    </r>
  </si>
  <si>
    <t xml:space="preserve"> Moduł 2 – Przygotowanie w zakresie psychologiczno-pedagogicznym</t>
  </si>
  <si>
    <t>Moduł 6– Podstawy funkcjonowania placówki oświatowej we współczesnym systemie edukacyjnym</t>
  </si>
  <si>
    <t>** praktyki – 240 godzin praktyk (w tym 90 godzin praktyk pedagogicznych, 90 godzin praktyk logopedycznych i 60 godzin praktyk diagnostyczno-pedagogicznych)</t>
  </si>
  <si>
    <t>1 tydzień praktyk = 25 godzin dydaktycznych</t>
  </si>
  <si>
    <t>P/LTP.47.4.W</t>
  </si>
  <si>
    <t>P/LTP.66.5.W</t>
  </si>
  <si>
    <t>P/LTP.06.3.W</t>
  </si>
  <si>
    <t>P/LTP.07.3.W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</si>
</sst>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.mm\.yyyy"/>
    <numFmt numFmtId="165" formatCode="0.0"/>
    <numFmt numFmtId="166" formatCode="#,##0.00\ [$zł-415];[Red]\-#,##0.00\ [$zł-415]"/>
  </numFmts>
  <fonts count="73">
    <font>
      <sz val="11"/>
      <color rgb="FF000000"/>
      <name val="Arial1"/>
      <charset val="238"/>
    </font>
    <font>
      <sz val="10"/>
      <color indexed="63"/>
      <name val="Arial1"/>
      <charset val="238"/>
    </font>
    <font>
      <sz val="8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63"/>
      <name val="Times New Roman2"/>
      <charset val="238"/>
    </font>
    <font>
      <sz val="10"/>
      <color indexed="63"/>
      <name val="Arial2"/>
      <charset val="238"/>
    </font>
    <font>
      <sz val="8"/>
      <color indexed="63"/>
      <name val="Arial2"/>
      <charset val="238"/>
    </font>
    <font>
      <sz val="7"/>
      <color indexed="63"/>
      <name val="Arial1"/>
      <charset val="238"/>
    </font>
    <font>
      <sz val="8"/>
      <color indexed="63"/>
      <name val="Arial1"/>
      <charset val="238"/>
    </font>
    <font>
      <sz val="6"/>
      <color indexed="63"/>
      <name val="Arial2"/>
      <charset val="238"/>
    </font>
    <font>
      <b/>
      <sz val="10"/>
      <color indexed="63"/>
      <name val="Arial2"/>
      <charset val="238"/>
    </font>
    <font>
      <sz val="8"/>
      <color indexed="63"/>
      <name val="Times New Roman1"/>
      <charset val="238"/>
    </font>
    <font>
      <sz val="8"/>
      <color indexed="63"/>
      <name val="Arial"/>
      <family val="2"/>
      <charset val="238"/>
    </font>
    <font>
      <b/>
      <sz val="14"/>
      <color indexed="63"/>
      <name val="Arial1"/>
      <charset val="238"/>
    </font>
    <font>
      <b/>
      <sz val="8"/>
      <color indexed="63"/>
      <name val="Times New Roman"/>
      <family val="1"/>
      <charset val="238"/>
    </font>
    <font>
      <sz val="8"/>
      <color indexed="63"/>
      <name val="Arial3"/>
      <charset val="238"/>
    </font>
    <font>
      <sz val="8"/>
      <color indexed="63"/>
      <name val="Times New Roman2"/>
      <charset val="238"/>
    </font>
    <font>
      <sz val="8"/>
      <name val="Times New Roman"/>
      <family val="1"/>
      <charset val="238"/>
    </font>
    <font>
      <b/>
      <sz val="10"/>
      <name val="Arial2"/>
      <charset val="238"/>
    </font>
    <font>
      <sz val="8"/>
      <name val="Times New Roman1"/>
      <charset val="238"/>
    </font>
    <font>
      <sz val="8"/>
      <color indexed="63"/>
      <name val="Times New Roman3"/>
      <charset val="238"/>
    </font>
    <font>
      <sz val="10"/>
      <color indexed="63"/>
      <name val="Arial3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8"/>
      <name val="Arial1"/>
      <charset val="238"/>
    </font>
    <font>
      <b/>
      <sz val="7"/>
      <name val="Arial1"/>
      <charset val="238"/>
    </font>
    <font>
      <sz val="11"/>
      <name val="Times New Roman"/>
      <family val="1"/>
      <charset val="238"/>
    </font>
    <font>
      <sz val="10"/>
      <name val="Arial1"/>
      <charset val="238"/>
    </font>
    <font>
      <sz val="10"/>
      <name val="Arial2"/>
      <charset val="238"/>
    </font>
    <font>
      <sz val="11"/>
      <name val="Arial1"/>
      <charset val="238"/>
    </font>
    <font>
      <sz val="8"/>
      <name val="Arial"/>
      <family val="2"/>
      <charset val="238"/>
    </font>
    <font>
      <sz val="10"/>
      <color indexed="63"/>
      <name val="Arial11"/>
      <charset val="238"/>
    </font>
    <font>
      <b/>
      <i/>
      <u/>
      <sz val="11"/>
      <color rgb="FF000000"/>
      <name val="Arial1"/>
      <charset val="238"/>
    </font>
    <font>
      <sz val="6"/>
      <color rgb="FF000000"/>
      <name val="Arial1"/>
      <charset val="238"/>
    </font>
    <font>
      <sz val="3"/>
      <color rgb="FF000000"/>
      <name val="Arial2"/>
      <charset val="238"/>
    </font>
    <font>
      <sz val="5"/>
      <color rgb="FF000000"/>
      <name val="Arial2"/>
      <charset val="238"/>
    </font>
    <font>
      <sz val="6"/>
      <color rgb="FF000000"/>
      <name val="Arial2"/>
      <charset val="238"/>
    </font>
    <font>
      <sz val="8"/>
      <color rgb="FF000000"/>
      <name val="Times New Roman"/>
      <family val="1"/>
      <charset val="238"/>
    </font>
    <font>
      <b/>
      <sz val="10"/>
      <color rgb="FF000000"/>
      <name val="Arial2"/>
      <charset val="238"/>
    </font>
    <font>
      <sz val="8"/>
      <color rgb="FF000000"/>
      <name val="Arial1"/>
      <charset val="238"/>
    </font>
    <font>
      <sz val="8"/>
      <color rgb="FF000000"/>
      <name val="Arial2"/>
      <charset val="238"/>
    </font>
    <font>
      <sz val="10"/>
      <color rgb="FF000000"/>
      <name val="Arial1"/>
      <charset val="238"/>
    </font>
    <font>
      <sz val="7"/>
      <color rgb="FF000000"/>
      <name val="Arial1"/>
      <charset val="238"/>
    </font>
    <font>
      <sz val="9"/>
      <color rgb="FF000000"/>
      <name val="Arial2"/>
      <charset val="238"/>
    </font>
    <font>
      <b/>
      <sz val="10"/>
      <color rgb="FF000000"/>
      <name val="Times New Roman2"/>
      <charset val="238"/>
    </font>
    <font>
      <sz val="10"/>
      <color rgb="FF000000"/>
      <name val="Arial2"/>
      <charset val="238"/>
    </font>
    <font>
      <sz val="7"/>
      <color rgb="FF000000"/>
      <name val="Arial2"/>
      <charset val="238"/>
    </font>
    <font>
      <sz val="8"/>
      <name val="Arial2"/>
      <charset val="238"/>
    </font>
    <font>
      <b/>
      <sz val="8"/>
      <name val="Times New Roman1"/>
      <charset val="238"/>
    </font>
    <font>
      <sz val="8"/>
      <color indexed="63"/>
      <name val="Arial11"/>
      <charset val="238"/>
    </font>
    <font>
      <sz val="10"/>
      <color indexed="63"/>
      <name val="Times New Roman1"/>
      <charset val="238"/>
    </font>
    <font>
      <sz val="10"/>
      <name val="Times New Roman1"/>
      <charset val="238"/>
    </font>
    <font>
      <sz val="6"/>
      <name val="Times New Roman"/>
      <family val="1"/>
      <charset val="238"/>
    </font>
    <font>
      <sz val="8"/>
      <name val="Calibri"/>
      <family val="2"/>
      <charset val="238"/>
    </font>
    <font>
      <sz val="10"/>
      <name val="Arial11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Times New Roman2"/>
      <charset val="238"/>
    </font>
    <font>
      <sz val="7"/>
      <name val="Arial2"/>
      <charset val="238"/>
    </font>
    <font>
      <sz val="7"/>
      <name val="Arial"/>
      <family val="2"/>
      <charset val="238"/>
    </font>
    <font>
      <sz val="7"/>
      <name val="Arial1"/>
      <charset val="238"/>
    </font>
    <font>
      <sz val="6"/>
      <name val="Arial1"/>
      <charset val="238"/>
    </font>
    <font>
      <sz val="6"/>
      <name val="Arial2"/>
      <charset val="238"/>
    </font>
    <font>
      <sz val="3"/>
      <name val="Arial2"/>
      <charset val="238"/>
    </font>
    <font>
      <sz val="5"/>
      <name val="Arial2"/>
      <charset val="238"/>
    </font>
    <font>
      <b/>
      <sz val="10"/>
      <name val="Arial1"/>
      <charset val="238"/>
    </font>
    <font>
      <b/>
      <sz val="8"/>
      <color rgb="FF000000"/>
      <name val="Arial"/>
      <family val="2"/>
      <charset val="238"/>
    </font>
    <font>
      <sz val="10"/>
      <name val="Arial3"/>
      <charset val="238"/>
    </font>
    <font>
      <b/>
      <sz val="20"/>
      <name val="Garamond"/>
      <family val="1"/>
      <charset val="238"/>
    </font>
    <font>
      <sz val="10"/>
      <name val="Times New Roman2"/>
      <charset val="238"/>
    </font>
    <font>
      <b/>
      <sz val="12"/>
      <name val="Times New Roman2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42"/>
        <bgColor indexed="14"/>
      </patternFill>
    </fill>
    <fill>
      <patternFill patternType="solid">
        <fgColor indexed="36"/>
        <bgColor indexed="23"/>
      </patternFill>
    </fill>
    <fill>
      <patternFill patternType="solid">
        <fgColor indexed="21"/>
        <bgColor indexed="37"/>
      </patternFill>
    </fill>
    <fill>
      <patternFill patternType="solid">
        <fgColor indexed="47"/>
        <bgColor indexed="15"/>
      </patternFill>
    </fill>
    <fill>
      <patternFill patternType="solid">
        <fgColor indexed="14"/>
        <bgColor indexed="15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47"/>
      </patternFill>
    </fill>
    <fill>
      <patternFill patternType="solid">
        <fgColor indexed="23"/>
        <bgColor indexed="3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8"/>
      </patternFill>
    </fill>
    <fill>
      <patternFill patternType="solid">
        <fgColor theme="0"/>
        <bgColor indexed="14"/>
      </patternFill>
    </fill>
    <fill>
      <patternFill patternType="solid">
        <fgColor theme="0"/>
        <bgColor indexed="31"/>
      </patternFill>
    </fill>
    <fill>
      <patternFill patternType="solid">
        <fgColor theme="8" tint="0.39997558519241921"/>
        <bgColor indexed="36"/>
      </patternFill>
    </fill>
    <fill>
      <patternFill patternType="solid">
        <fgColor rgb="FFFFFF00"/>
        <bgColor indexed="26"/>
      </patternFill>
    </fill>
    <fill>
      <patternFill patternType="solid">
        <fgColor theme="0" tint="-0.34998626667073579"/>
        <bgColor indexed="1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CCFF"/>
        <bgColor rgb="FF93CDDD"/>
      </patternFill>
    </fill>
    <fill>
      <patternFill patternType="solid">
        <fgColor rgb="FF93CDDD"/>
        <bgColor rgb="FF99CCFF"/>
      </patternFill>
    </fill>
    <fill>
      <patternFill patternType="solid">
        <fgColor rgb="FFFF8080"/>
        <bgColor rgb="FFFF99CC"/>
      </patternFill>
    </fill>
    <fill>
      <patternFill patternType="solid">
        <fgColor rgb="FF969696"/>
        <bgColor rgb="FF999999"/>
      </patternFill>
    </fill>
    <fill>
      <patternFill patternType="solid">
        <fgColor rgb="FFA6A6A6"/>
        <bgColor rgb="FF999999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A6A6A6"/>
      </patternFill>
    </fill>
    <fill>
      <patternFill patternType="solid">
        <fgColor theme="0"/>
        <bgColor rgb="FFFFFFCC"/>
      </patternFill>
    </fill>
    <fill>
      <patternFill patternType="solid">
        <fgColor theme="8" tint="0.39997558519241921"/>
        <b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15"/>
      </patternFill>
    </fill>
    <fill>
      <patternFill patternType="solid">
        <fgColor theme="8" tint="0.39997558519241921"/>
        <bgColor indexed="18"/>
      </patternFill>
    </fill>
    <fill>
      <patternFill patternType="solid">
        <fgColor rgb="FF92D050"/>
        <bgColor indexed="24"/>
      </patternFill>
    </fill>
    <fill>
      <patternFill patternType="solid">
        <fgColor theme="0"/>
        <bgColor indexed="24"/>
      </patternFill>
    </fill>
    <fill>
      <patternFill patternType="solid">
        <fgColor rgb="FF92D050"/>
        <bgColor indexed="14"/>
      </patternFill>
    </fill>
    <fill>
      <patternFill patternType="solid">
        <fgColor theme="8" tint="0.39997558519241921"/>
        <bgColor indexed="4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3" fillId="0" borderId="0"/>
    <xf numFmtId="166" fontId="33" fillId="0" borderId="0"/>
  </cellStyleXfs>
  <cellXfs count="4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3" fillId="0" borderId="0" xfId="0" applyFont="1"/>
    <xf numFmtId="0" fontId="24" fillId="0" borderId="0" xfId="1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/>
    <xf numFmtId="0" fontId="30" fillId="0" borderId="0" xfId="0" applyFont="1"/>
    <xf numFmtId="0" fontId="23" fillId="0" borderId="0" xfId="0" applyFont="1" applyAlignment="1">
      <alignment horizontal="center"/>
    </xf>
    <xf numFmtId="0" fontId="32" fillId="0" borderId="0" xfId="0" applyFont="1"/>
    <xf numFmtId="0" fontId="31" fillId="0" borderId="0" xfId="0" applyFont="1" applyAlignment="1">
      <alignment horizontal="center"/>
    </xf>
    <xf numFmtId="0" fontId="1" fillId="11" borderId="0" xfId="0" applyFont="1" applyFill="1"/>
    <xf numFmtId="0" fontId="4" fillId="11" borderId="0" xfId="0" applyFont="1" applyFill="1" applyAlignment="1">
      <alignment horizontal="center"/>
    </xf>
    <xf numFmtId="0" fontId="29" fillId="11" borderId="0" xfId="0" applyFont="1" applyFill="1" applyAlignment="1">
      <alignment horizontal="center" vertical="center" shrinkToFit="1"/>
    </xf>
    <xf numFmtId="0" fontId="6" fillId="11" borderId="0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15" fillId="11" borderId="0" xfId="0" applyFont="1" applyFill="1" applyBorder="1" applyAlignment="1">
      <alignment vertical="center"/>
    </xf>
    <xf numFmtId="0" fontId="23" fillId="13" borderId="0" xfId="0" applyFont="1" applyFill="1"/>
    <xf numFmtId="0" fontId="31" fillId="13" borderId="0" xfId="0" applyFont="1" applyFill="1" applyAlignment="1">
      <alignment horizontal="center"/>
    </xf>
    <xf numFmtId="0" fontId="24" fillId="10" borderId="0" xfId="1" applyFont="1" applyFill="1" applyAlignment="1">
      <alignment horizontal="right"/>
    </xf>
    <xf numFmtId="0" fontId="0" fillId="11" borderId="0" xfId="0" applyFill="1"/>
    <xf numFmtId="0" fontId="2" fillId="11" borderId="0" xfId="0" applyFont="1" applyFill="1"/>
    <xf numFmtId="0" fontId="1" fillId="11" borderId="0" xfId="0" applyFont="1" applyFill="1" applyAlignment="1">
      <alignment horizontal="center"/>
    </xf>
    <xf numFmtId="0" fontId="9" fillId="11" borderId="0" xfId="0" applyFont="1" applyFill="1" applyBorder="1" applyAlignment="1">
      <alignment vertical="center" wrapText="1"/>
    </xf>
    <xf numFmtId="0" fontId="1" fillId="10" borderId="0" xfId="0" applyFont="1" applyFill="1"/>
    <xf numFmtId="0" fontId="7" fillId="11" borderId="0" xfId="0" applyFont="1" applyFill="1" applyBorder="1" applyAlignment="1">
      <alignment vertical="center" wrapText="1"/>
    </xf>
    <xf numFmtId="0" fontId="1" fillId="11" borderId="0" xfId="0" applyFont="1" applyFill="1" applyBorder="1"/>
    <xf numFmtId="0" fontId="1" fillId="11" borderId="0" xfId="0" applyFont="1" applyFill="1" applyBorder="1" applyAlignment="1"/>
    <xf numFmtId="0" fontId="1" fillId="11" borderId="0" xfId="0" applyFont="1" applyFill="1" applyBorder="1" applyAlignment="1">
      <alignment horizontal="center"/>
    </xf>
    <xf numFmtId="10" fontId="1" fillId="11" borderId="0" xfId="0" applyNumberFormat="1" applyFont="1" applyFill="1" applyBorder="1" applyAlignment="1"/>
    <xf numFmtId="0" fontId="1" fillId="10" borderId="0" xfId="0" applyFont="1" applyFill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0" fontId="9" fillId="10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23" fillId="10" borderId="0" xfId="0" applyFont="1" applyFill="1"/>
    <xf numFmtId="0" fontId="23" fillId="10" borderId="0" xfId="0" applyFont="1" applyFill="1" applyAlignment="1">
      <alignment horizontal="center"/>
    </xf>
    <xf numFmtId="0" fontId="31" fillId="10" borderId="0" xfId="0" applyFont="1" applyFill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25" fillId="10" borderId="0" xfId="0" applyFont="1" applyFill="1" applyAlignment="1">
      <alignment horizontal="center" vertical="center"/>
    </xf>
    <xf numFmtId="0" fontId="26" fillId="10" borderId="0" xfId="0" applyFont="1" applyFill="1" applyAlignment="1">
      <alignment horizontal="center" vertical="center"/>
    </xf>
    <xf numFmtId="0" fontId="27" fillId="10" borderId="0" xfId="0" applyFont="1" applyFill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9" fillId="10" borderId="0" xfId="0" applyFont="1" applyFill="1" applyAlignment="1">
      <alignment horizontal="center" vertical="center" shrinkToFit="1"/>
    </xf>
    <xf numFmtId="0" fontId="28" fillId="10" borderId="0" xfId="0" applyFont="1" applyFill="1"/>
    <xf numFmtId="0" fontId="8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28" fillId="0" borderId="0" xfId="0" applyFont="1" applyFill="1"/>
    <xf numFmtId="0" fontId="8" fillId="0" borderId="2" xfId="0" applyFont="1" applyFill="1" applyBorder="1" applyAlignment="1">
      <alignment horizontal="center" vertical="center"/>
    </xf>
    <xf numFmtId="0" fontId="34" fillId="22" borderId="1" xfId="0" applyFont="1" applyFill="1" applyBorder="1" applyAlignment="1">
      <alignment horizontal="center" vertical="center" wrapText="1"/>
    </xf>
    <xf numFmtId="0" fontId="35" fillId="23" borderId="1" xfId="0" applyFont="1" applyFill="1" applyBorder="1" applyAlignment="1">
      <alignment horizontal="center" vertical="center" textRotation="90" wrapText="1"/>
    </xf>
    <xf numFmtId="0" fontId="36" fillId="24" borderId="1" xfId="0" applyFont="1" applyFill="1" applyBorder="1" applyAlignment="1">
      <alignment horizontal="center" vertical="center" textRotation="90" wrapText="1"/>
    </xf>
    <xf numFmtId="0" fontId="37" fillId="22" borderId="1" xfId="0" applyFont="1" applyFill="1" applyBorder="1" applyAlignment="1">
      <alignment horizontal="center" vertical="center" wrapText="1"/>
    </xf>
    <xf numFmtId="0" fontId="36" fillId="22" borderId="1" xfId="0" applyFont="1" applyFill="1" applyBorder="1" applyAlignment="1">
      <alignment horizontal="center" vertical="center" wrapText="1"/>
    </xf>
    <xf numFmtId="0" fontId="37" fillId="24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5" fillId="10" borderId="3" xfId="0" applyFont="1" applyFill="1" applyBorder="1" applyAlignment="1">
      <alignment horizontal="center" vertical="center"/>
    </xf>
    <xf numFmtId="0" fontId="25" fillId="10" borderId="2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8" fillId="25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30" borderId="1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 shrinkToFit="1"/>
    </xf>
    <xf numFmtId="0" fontId="28" fillId="25" borderId="1" xfId="0" applyFont="1" applyFill="1" applyBorder="1" applyAlignment="1">
      <alignment horizontal="center"/>
    </xf>
    <xf numFmtId="0" fontId="19" fillId="26" borderId="1" xfId="0" applyFont="1" applyFill="1" applyBorder="1" applyAlignment="1">
      <alignment horizontal="center" vertical="center" wrapText="1"/>
    </xf>
    <xf numFmtId="0" fontId="19" fillId="27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left" vertical="center" wrapText="1"/>
    </xf>
    <xf numFmtId="0" fontId="17" fillId="10" borderId="1" xfId="0" applyFont="1" applyFill="1" applyBorder="1" applyAlignment="1">
      <alignment horizontal="left" vertical="center" wrapText="1"/>
    </xf>
    <xf numFmtId="0" fontId="28" fillId="5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 vertical="center" wrapText="1"/>
    </xf>
    <xf numFmtId="0" fontId="19" fillId="16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wrapText="1"/>
    </xf>
    <xf numFmtId="0" fontId="19" fillId="28" borderId="1" xfId="0" applyFont="1" applyFill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8" fillId="21" borderId="1" xfId="0" applyFont="1" applyFill="1" applyBorder="1" applyAlignment="1">
      <alignment horizontal="center"/>
    </xf>
    <xf numFmtId="0" fontId="19" fillId="21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15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20" borderId="1" xfId="0" applyFont="1" applyFill="1" applyBorder="1" applyAlignment="1">
      <alignment horizontal="left" vertical="center" wrapText="1"/>
    </xf>
    <xf numFmtId="0" fontId="17" fillId="2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/>
    </xf>
    <xf numFmtId="0" fontId="17" fillId="20" borderId="1" xfId="0" applyFont="1" applyFill="1" applyBorder="1"/>
    <xf numFmtId="0" fontId="17" fillId="10" borderId="2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0" fontId="49" fillId="3" borderId="1" xfId="0" applyFont="1" applyFill="1" applyBorder="1" applyAlignment="1">
      <alignment horizontal="center" vertical="center" wrapText="1"/>
    </xf>
    <xf numFmtId="0" fontId="49" fillId="14" borderId="1" xfId="0" applyFont="1" applyFill="1" applyBorder="1" applyAlignment="1">
      <alignment horizontal="center" vertical="center" wrapText="1"/>
    </xf>
    <xf numFmtId="165" fontId="49" fillId="3" borderId="1" xfId="0" applyNumberFormat="1" applyFont="1" applyFill="1" applyBorder="1" applyAlignment="1">
      <alignment horizontal="center" vertical="center" wrapText="1"/>
    </xf>
    <xf numFmtId="0" fontId="22" fillId="18" borderId="1" xfId="0" applyFont="1" applyFill="1" applyBorder="1" applyAlignment="1">
      <alignment horizontal="center" vertical="center"/>
    </xf>
    <xf numFmtId="0" fontId="18" fillId="18" borderId="1" xfId="0" applyFont="1" applyFill="1" applyBorder="1" applyAlignment="1">
      <alignment horizontal="center" vertical="center"/>
    </xf>
    <xf numFmtId="0" fontId="25" fillId="1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10" borderId="4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left" vertical="center" wrapText="1"/>
    </xf>
    <xf numFmtId="0" fontId="19" fillId="10" borderId="2" xfId="0" applyFont="1" applyFill="1" applyBorder="1" applyAlignment="1">
      <alignment horizontal="left" vertical="center" wrapText="1"/>
    </xf>
    <xf numFmtId="0" fontId="17" fillId="10" borderId="3" xfId="0" applyFont="1" applyFill="1" applyBorder="1" applyAlignment="1">
      <alignment horizontal="left" vertical="center" wrapText="1"/>
    </xf>
    <xf numFmtId="0" fontId="17" fillId="10" borderId="2" xfId="0" applyFont="1" applyFill="1" applyBorder="1" applyAlignment="1">
      <alignment horizontal="left" vertical="center" wrapText="1"/>
    </xf>
    <xf numFmtId="0" fontId="19" fillId="33" borderId="1" xfId="0" applyFont="1" applyFill="1" applyBorder="1" applyAlignment="1">
      <alignment horizontal="center" vertical="center" wrapText="1"/>
    </xf>
    <xf numFmtId="0" fontId="19" fillId="19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7" fillId="10" borderId="2" xfId="0" applyFont="1" applyFill="1" applyBorder="1" applyAlignment="1">
      <alignment horizontal="left" vertical="center"/>
    </xf>
    <xf numFmtId="0" fontId="19" fillId="10" borderId="3" xfId="0" applyFont="1" applyFill="1" applyBorder="1" applyAlignment="1">
      <alignment horizontal="center" vertical="center"/>
    </xf>
    <xf numFmtId="0" fontId="19" fillId="10" borderId="2" xfId="0" applyFont="1" applyFill="1" applyBorder="1" applyAlignment="1">
      <alignment horizontal="center" vertical="center"/>
    </xf>
    <xf numFmtId="0" fontId="19" fillId="19" borderId="3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9" fillId="19" borderId="1" xfId="0" applyFont="1" applyFill="1" applyBorder="1" applyAlignment="1">
      <alignment horizontal="center" vertical="center" wrapText="1"/>
    </xf>
    <xf numFmtId="0" fontId="50" fillId="35" borderId="1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19" fillId="10" borderId="3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left" vertical="center" wrapText="1"/>
    </xf>
    <xf numFmtId="0" fontId="17" fillId="10" borderId="2" xfId="0" applyFont="1" applyFill="1" applyBorder="1" applyAlignment="1">
      <alignment horizontal="left" vertical="center" wrapText="1"/>
    </xf>
    <xf numFmtId="0" fontId="19" fillId="10" borderId="3" xfId="0" applyFont="1" applyFill="1" applyBorder="1" applyAlignment="1">
      <alignment horizontal="left" vertical="center" wrapText="1"/>
    </xf>
    <xf numFmtId="0" fontId="19" fillId="10" borderId="2" xfId="0" applyFont="1" applyFill="1" applyBorder="1" applyAlignment="1">
      <alignment horizontal="left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19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33" borderId="1" xfId="0" applyFont="1" applyFill="1" applyBorder="1" applyAlignment="1">
      <alignment horizontal="center" vertical="center" wrapText="1"/>
    </xf>
    <xf numFmtId="0" fontId="19" fillId="19" borderId="3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17" fillId="10" borderId="2" xfId="0" applyFont="1" applyFill="1" applyBorder="1" applyAlignment="1">
      <alignment horizontal="left" vertical="center"/>
    </xf>
    <xf numFmtId="0" fontId="19" fillId="10" borderId="3" xfId="0" applyFont="1" applyFill="1" applyBorder="1" applyAlignment="1">
      <alignment horizontal="center" vertical="center"/>
    </xf>
    <xf numFmtId="0" fontId="19" fillId="1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8" fillId="25" borderId="1" xfId="0" applyFont="1" applyFill="1" applyBorder="1" applyAlignment="1">
      <alignment horizontal="center" vertical="center"/>
    </xf>
    <xf numFmtId="0" fontId="19" fillId="19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21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0" fontId="19" fillId="17" borderId="1" xfId="0" applyFont="1" applyFill="1" applyBorder="1" applyAlignment="1">
      <alignment horizontal="center" vertical="center"/>
    </xf>
    <xf numFmtId="0" fontId="51" fillId="10" borderId="0" xfId="0" applyFont="1" applyFill="1"/>
    <xf numFmtId="0" fontId="51" fillId="10" borderId="1" xfId="0" applyFont="1" applyFill="1" applyBorder="1"/>
    <xf numFmtId="0" fontId="19" fillId="18" borderId="1" xfId="0" applyFont="1" applyFill="1" applyBorder="1" applyAlignment="1">
      <alignment horizontal="center" vertical="center"/>
    </xf>
    <xf numFmtId="0" fontId="11" fillId="35" borderId="1" xfId="0" applyFont="1" applyFill="1" applyBorder="1" applyAlignment="1">
      <alignment horizontal="center" vertical="center"/>
    </xf>
    <xf numFmtId="0" fontId="52" fillId="10" borderId="0" xfId="0" applyFont="1" applyFill="1"/>
    <xf numFmtId="0" fontId="49" fillId="19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31" fillId="10" borderId="1" xfId="0" applyFont="1" applyFill="1" applyBorder="1" applyAlignment="1">
      <alignment vertical="center"/>
    </xf>
    <xf numFmtId="0" fontId="31" fillId="10" borderId="1" xfId="0" applyFont="1" applyFill="1" applyBorder="1" applyAlignment="1">
      <alignment horizontal="left" vertical="center"/>
    </xf>
    <xf numFmtId="0" fontId="17" fillId="10" borderId="1" xfId="0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left" wrapText="1"/>
    </xf>
    <xf numFmtId="0" fontId="25" fillId="10" borderId="1" xfId="0" applyFont="1" applyFill="1" applyBorder="1" applyAlignment="1">
      <alignment vertical="center"/>
    </xf>
    <xf numFmtId="0" fontId="17" fillId="10" borderId="1" xfId="0" applyFont="1" applyFill="1" applyBorder="1" applyAlignment="1">
      <alignment horizontal="left" vertical="center"/>
    </xf>
    <xf numFmtId="0" fontId="53" fillId="10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left" vertical="center" wrapText="1"/>
    </xf>
    <xf numFmtId="0" fontId="17" fillId="10" borderId="1" xfId="0" applyFont="1" applyFill="1" applyBorder="1" applyAlignment="1">
      <alignment horizontal="left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54" fillId="10" borderId="1" xfId="0" applyFont="1" applyFill="1" applyBorder="1" applyAlignment="1">
      <alignment horizontal="center" vertical="center" wrapText="1"/>
    </xf>
    <xf numFmtId="0" fontId="19" fillId="20" borderId="1" xfId="0" applyFont="1" applyFill="1" applyBorder="1" applyAlignment="1">
      <alignment vertical="center" wrapText="1"/>
    </xf>
    <xf numFmtId="0" fontId="19" fillId="20" borderId="2" xfId="0" applyFont="1" applyFill="1" applyBorder="1" applyAlignment="1">
      <alignment vertical="center" wrapText="1"/>
    </xf>
    <xf numFmtId="0" fontId="17" fillId="10" borderId="1" xfId="0" applyFont="1" applyFill="1" applyBorder="1" applyAlignment="1">
      <alignment vertical="center" wrapText="1"/>
    </xf>
    <xf numFmtId="0" fontId="19" fillId="36" borderId="1" xfId="0" applyFont="1" applyFill="1" applyBorder="1" applyAlignment="1">
      <alignment horizontal="left" vertical="center" wrapText="1"/>
    </xf>
    <xf numFmtId="0" fontId="17" fillId="36" borderId="1" xfId="0" applyFont="1" applyFill="1" applyBorder="1" applyAlignment="1">
      <alignment horizontal="left" vertical="center" wrapText="1"/>
    </xf>
    <xf numFmtId="0" fontId="17" fillId="28" borderId="1" xfId="0" applyFont="1" applyFill="1" applyBorder="1" applyAlignment="1">
      <alignment horizontal="left" vertical="center" wrapText="1"/>
    </xf>
    <xf numFmtId="0" fontId="11" fillId="37" borderId="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2" fillId="10" borderId="0" xfId="1" applyFont="1" applyFill="1" applyAlignment="1">
      <alignment horizontal="right"/>
    </xf>
    <xf numFmtId="0" fontId="22" fillId="0" borderId="0" xfId="0" applyFont="1" applyAlignment="1">
      <alignment horizontal="right" vertical="center"/>
    </xf>
    <xf numFmtId="0" fontId="17" fillId="0" borderId="0" xfId="0" applyFont="1" applyAlignment="1"/>
    <xf numFmtId="0" fontId="55" fillId="0" borderId="0" xfId="0" applyFont="1"/>
    <xf numFmtId="0" fontId="12" fillId="0" borderId="0" xfId="0" applyFont="1" applyAlignment="1">
      <alignment horizontal="center" vertical="center"/>
    </xf>
    <xf numFmtId="0" fontId="3" fillId="0" borderId="0" xfId="0" applyFont="1" applyAlignment="1"/>
    <xf numFmtId="0" fontId="17" fillId="0" borderId="0" xfId="0" applyFont="1" applyAlignment="1">
      <alignment horizontal="center"/>
    </xf>
    <xf numFmtId="0" fontId="31" fillId="0" borderId="0" xfId="0" applyFont="1"/>
    <xf numFmtId="0" fontId="31" fillId="0" borderId="0" xfId="1" applyFont="1" applyAlignment="1">
      <alignment horizontal="center" vertical="center" wrapText="1"/>
    </xf>
    <xf numFmtId="0" fontId="31" fillId="0" borderId="0" xfId="1" applyFont="1" applyAlignment="1">
      <alignment vertical="center" wrapText="1"/>
    </xf>
    <xf numFmtId="0" fontId="17" fillId="0" borderId="0" xfId="1" applyFont="1" applyAlignment="1">
      <alignment vertical="center" wrapText="1"/>
    </xf>
    <xf numFmtId="0" fontId="63" fillId="3" borderId="1" xfId="0" applyFont="1" applyFill="1" applyBorder="1" applyAlignment="1">
      <alignment horizontal="center" vertical="center" wrapText="1"/>
    </xf>
    <xf numFmtId="0" fontId="65" fillId="14" borderId="1" xfId="0" applyFont="1" applyFill="1" applyBorder="1" applyAlignment="1">
      <alignment horizontal="center" vertical="center" textRotation="90" wrapText="1"/>
    </xf>
    <xf numFmtId="0" fontId="65" fillId="4" borderId="1" xfId="0" applyFont="1" applyFill="1" applyBorder="1" applyAlignment="1">
      <alignment horizontal="center" vertical="center" textRotation="90" wrapText="1"/>
    </xf>
    <xf numFmtId="0" fontId="64" fillId="3" borderId="1" xfId="0" applyFont="1" applyFill="1" applyBorder="1" applyAlignment="1">
      <alignment horizontal="center" vertical="center" wrapText="1"/>
    </xf>
    <xf numFmtId="0" fontId="64" fillId="4" borderId="1" xfId="0" applyFont="1" applyFill="1" applyBorder="1" applyAlignment="1">
      <alignment horizontal="center" vertical="center" wrapText="1"/>
    </xf>
    <xf numFmtId="0" fontId="66" fillId="3" borderId="1" xfId="0" applyFont="1" applyFill="1" applyBorder="1" applyAlignment="1">
      <alignment horizontal="center" vertical="center" wrapText="1"/>
    </xf>
    <xf numFmtId="0" fontId="18" fillId="21" borderId="1" xfId="0" applyFont="1" applyFill="1" applyBorder="1" applyAlignment="1">
      <alignment horizontal="center" vertical="center"/>
    </xf>
    <xf numFmtId="0" fontId="22" fillId="21" borderId="1" xfId="0" applyFont="1" applyFill="1" applyBorder="1" applyAlignment="1">
      <alignment horizontal="center" vertical="center"/>
    </xf>
    <xf numFmtId="0" fontId="67" fillId="8" borderId="1" xfId="0" applyFont="1" applyFill="1" applyBorder="1" applyAlignment="1">
      <alignment vertical="center"/>
    </xf>
    <xf numFmtId="0" fontId="17" fillId="6" borderId="1" xfId="0" applyFont="1" applyFill="1" applyBorder="1" applyAlignment="1">
      <alignment horizontal="center" vertical="center"/>
    </xf>
    <xf numFmtId="0" fontId="67" fillId="8" borderId="1" xfId="0" applyFont="1" applyFill="1" applyBorder="1" applyAlignment="1">
      <alignment horizontal="center" vertical="center"/>
    </xf>
    <xf numFmtId="0" fontId="17" fillId="16" borderId="1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1" fillId="10" borderId="0" xfId="0" applyFont="1" applyFill="1" applyBorder="1"/>
    <xf numFmtId="0" fontId="8" fillId="0" borderId="4" xfId="0" applyFont="1" applyFill="1" applyBorder="1" applyAlignment="1">
      <alignment horizontal="center" vertical="center"/>
    </xf>
    <xf numFmtId="0" fontId="17" fillId="26" borderId="1" xfId="0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69" fillId="0" borderId="0" xfId="0" applyFont="1"/>
    <xf numFmtId="0" fontId="17" fillId="0" borderId="0" xfId="0" applyFont="1"/>
    <xf numFmtId="0" fontId="28" fillId="11" borderId="0" xfId="0" applyFont="1" applyFill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8" fillId="0" borderId="0" xfId="0" applyFont="1" applyAlignment="1"/>
    <xf numFmtId="0" fontId="25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5" fillId="11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/>
    <xf numFmtId="0" fontId="28" fillId="2" borderId="0" xfId="0" applyFont="1" applyFill="1"/>
    <xf numFmtId="0" fontId="28" fillId="2" borderId="0" xfId="0" applyFont="1" applyFill="1" applyAlignment="1"/>
    <xf numFmtId="0" fontId="17" fillId="2" borderId="0" xfId="0" applyFont="1" applyFill="1"/>
    <xf numFmtId="0" fontId="28" fillId="12" borderId="0" xfId="0" applyFont="1" applyFill="1"/>
    <xf numFmtId="0" fontId="28" fillId="12" borderId="0" xfId="0" applyFont="1" applyFill="1" applyAlignment="1">
      <alignment horizontal="center"/>
    </xf>
    <xf numFmtId="0" fontId="28" fillId="0" borderId="0" xfId="0" applyFont="1" applyBorder="1" applyAlignment="1">
      <alignment horizontal="left" vertical="center" wrapText="1"/>
    </xf>
    <xf numFmtId="0" fontId="55" fillId="38" borderId="0" xfId="0" applyFont="1" applyFill="1"/>
    <xf numFmtId="0" fontId="28" fillId="38" borderId="0" xfId="0" applyFont="1" applyFill="1" applyBorder="1" applyAlignment="1">
      <alignment horizontal="left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 wrapText="1"/>
    </xf>
    <xf numFmtId="0" fontId="59" fillId="7" borderId="1" xfId="0" applyFont="1" applyFill="1" applyBorder="1" applyAlignment="1">
      <alignment horizontal="center" vertical="center"/>
    </xf>
    <xf numFmtId="0" fontId="25" fillId="19" borderId="2" xfId="0" applyFont="1" applyFill="1" applyBorder="1" applyAlignment="1">
      <alignment horizontal="center" vertical="center" textRotation="90"/>
    </xf>
    <xf numFmtId="0" fontId="25" fillId="19" borderId="1" xfId="0" applyFont="1" applyFill="1" applyBorder="1" applyAlignment="1">
      <alignment horizontal="center" vertical="center" textRotation="90"/>
    </xf>
    <xf numFmtId="0" fontId="18" fillId="6" borderId="5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/>
    </xf>
    <xf numFmtId="0" fontId="19" fillId="10" borderId="3" xfId="0" applyFont="1" applyFill="1" applyBorder="1" applyAlignment="1">
      <alignment horizontal="center" vertical="center"/>
    </xf>
    <xf numFmtId="0" fontId="19" fillId="10" borderId="2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 wrapText="1"/>
    </xf>
    <xf numFmtId="0" fontId="11" fillId="35" borderId="3" xfId="0" applyFont="1" applyFill="1" applyBorder="1" applyAlignment="1">
      <alignment horizontal="center" vertical="center"/>
    </xf>
    <xf numFmtId="0" fontId="11" fillId="35" borderId="4" xfId="0" applyFont="1" applyFill="1" applyBorder="1" applyAlignment="1">
      <alignment horizontal="center" vertical="center"/>
    </xf>
    <xf numFmtId="0" fontId="11" fillId="35" borderId="2" xfId="0" applyFont="1" applyFill="1" applyBorder="1" applyAlignment="1">
      <alignment horizontal="center" vertical="center"/>
    </xf>
    <xf numFmtId="0" fontId="17" fillId="34" borderId="1" xfId="0" applyFont="1" applyFill="1" applyBorder="1" applyAlignment="1">
      <alignment horizontal="left" vertical="center" wrapText="1"/>
    </xf>
    <xf numFmtId="0" fontId="17" fillId="34" borderId="1" xfId="0" applyFont="1" applyFill="1" applyBorder="1" applyAlignment="1">
      <alignment vertical="center" wrapText="1"/>
    </xf>
    <xf numFmtId="0" fontId="11" fillId="35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67" fillId="8" borderId="1" xfId="0" applyFont="1" applyFill="1" applyBorder="1" applyAlignment="1">
      <alignment horizontal="center" vertical="center"/>
    </xf>
    <xf numFmtId="0" fontId="17" fillId="10" borderId="3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9" fillId="33" borderId="1" xfId="0" applyFont="1" applyFill="1" applyBorder="1" applyAlignment="1">
      <alignment horizontal="center" vertical="center" wrapText="1"/>
    </xf>
    <xf numFmtId="0" fontId="19" fillId="30" borderId="3" xfId="0" applyFont="1" applyFill="1" applyBorder="1" applyAlignment="1">
      <alignment horizontal="center" vertical="center" wrapText="1"/>
    </xf>
    <xf numFmtId="0" fontId="19" fillId="30" borderId="2" xfId="0" applyFont="1" applyFill="1" applyBorder="1" applyAlignment="1">
      <alignment horizontal="center" vertical="center" wrapText="1"/>
    </xf>
    <xf numFmtId="0" fontId="52" fillId="10" borderId="3" xfId="0" applyFont="1" applyFill="1" applyBorder="1" applyAlignment="1">
      <alignment horizontal="center"/>
    </xf>
    <xf numFmtId="0" fontId="52" fillId="10" borderId="2" xfId="0" applyFont="1" applyFill="1" applyBorder="1" applyAlignment="1">
      <alignment horizontal="center"/>
    </xf>
    <xf numFmtId="0" fontId="19" fillId="10" borderId="4" xfId="0" applyFont="1" applyFill="1" applyBorder="1" applyAlignment="1">
      <alignment horizontal="center" vertical="center" wrapText="1"/>
    </xf>
    <xf numFmtId="0" fontId="19" fillId="19" borderId="3" xfId="0" applyFont="1" applyFill="1" applyBorder="1" applyAlignment="1">
      <alignment horizontal="center" vertical="center" wrapText="1"/>
    </xf>
    <xf numFmtId="0" fontId="19" fillId="19" borderId="2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9" fillId="27" borderId="1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 textRotation="90"/>
    </xf>
    <xf numFmtId="0" fontId="29" fillId="3" borderId="1" xfId="0" applyFont="1" applyFill="1" applyBorder="1" applyAlignment="1">
      <alignment horizontal="center" vertical="center" textRotation="90"/>
    </xf>
    <xf numFmtId="0" fontId="19" fillId="0" borderId="1" xfId="0" applyFont="1" applyBorder="1" applyAlignment="1">
      <alignment horizontal="center" vertical="center" wrapText="1"/>
    </xf>
    <xf numFmtId="0" fontId="39" fillId="25" borderId="3" xfId="0" applyFont="1" applyFill="1" applyBorder="1" applyAlignment="1">
      <alignment horizontal="center" vertical="center"/>
    </xf>
    <xf numFmtId="0" fontId="39" fillId="25" borderId="4" xfId="0" applyFont="1" applyFill="1" applyBorder="1" applyAlignment="1">
      <alignment horizontal="center" vertical="center"/>
    </xf>
    <xf numFmtId="0" fontId="39" fillId="25" borderId="2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63" fillId="9" borderId="1" xfId="0" applyFont="1" applyFill="1" applyBorder="1" applyAlignment="1">
      <alignment horizontal="center" vertical="center" wrapText="1"/>
    </xf>
    <xf numFmtId="0" fontId="60" fillId="3" borderId="2" xfId="0" applyFont="1" applyFill="1" applyBorder="1" applyAlignment="1">
      <alignment horizontal="center" vertical="center" wrapText="1"/>
    </xf>
    <xf numFmtId="0" fontId="60" fillId="3" borderId="1" xfId="0" applyFont="1" applyFill="1" applyBorder="1" applyAlignment="1">
      <alignment horizontal="center" vertical="center" wrapText="1"/>
    </xf>
    <xf numFmtId="0" fontId="60" fillId="3" borderId="3" xfId="0" applyFont="1" applyFill="1" applyBorder="1" applyAlignment="1">
      <alignment horizontal="center" vertical="center" wrapText="1"/>
    </xf>
    <xf numFmtId="0" fontId="48" fillId="3" borderId="1" xfId="0" applyFont="1" applyFill="1" applyBorder="1" applyAlignment="1">
      <alignment horizontal="center" vertical="center" wrapText="1"/>
    </xf>
    <xf numFmtId="0" fontId="19" fillId="29" borderId="3" xfId="0" applyFont="1" applyFill="1" applyBorder="1" applyAlignment="1">
      <alignment horizontal="center" vertical="center" wrapText="1"/>
    </xf>
    <xf numFmtId="0" fontId="19" fillId="29" borderId="2" xfId="0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vertical="center" wrapText="1"/>
    </xf>
    <xf numFmtId="0" fontId="17" fillId="10" borderId="2" xfId="0" applyFont="1" applyFill="1" applyBorder="1" applyAlignment="1">
      <alignment vertical="center" wrapText="1"/>
    </xf>
    <xf numFmtId="0" fontId="19" fillId="10" borderId="3" xfId="0" applyFont="1" applyFill="1" applyBorder="1" applyAlignment="1">
      <alignment horizontal="left" vertical="center" wrapText="1"/>
    </xf>
    <xf numFmtId="0" fontId="19" fillId="10" borderId="2" xfId="0" applyFont="1" applyFill="1" applyBorder="1" applyAlignment="1">
      <alignment horizontal="left" vertical="center" wrapText="1"/>
    </xf>
    <xf numFmtId="0" fontId="64" fillId="3" borderId="1" xfId="0" applyFont="1" applyFill="1" applyBorder="1" applyAlignment="1">
      <alignment horizontal="center" vertical="center" textRotation="90" wrapText="1"/>
    </xf>
    <xf numFmtId="0" fontId="25" fillId="10" borderId="3" xfId="0" applyFont="1" applyFill="1" applyBorder="1" applyAlignment="1">
      <alignment horizontal="center" vertical="center"/>
    </xf>
    <xf numFmtId="0" fontId="25" fillId="10" borderId="2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10" borderId="4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left" vertical="center" wrapText="1"/>
    </xf>
    <xf numFmtId="0" fontId="17" fillId="10" borderId="1" xfId="0" applyFont="1" applyFill="1" applyBorder="1" applyAlignment="1">
      <alignment horizontal="left" vertical="center" wrapText="1"/>
    </xf>
    <xf numFmtId="0" fontId="17" fillId="10" borderId="3" xfId="0" applyFont="1" applyFill="1" applyBorder="1" applyAlignment="1">
      <alignment horizontal="left" vertical="center" wrapText="1"/>
    </xf>
    <xf numFmtId="0" fontId="17" fillId="10" borderId="2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center" vertical="center"/>
    </xf>
    <xf numFmtId="0" fontId="17" fillId="20" borderId="3" xfId="0" applyFont="1" applyFill="1" applyBorder="1" applyAlignment="1">
      <alignment horizontal="left" vertical="center" wrapText="1"/>
    </xf>
    <xf numFmtId="0" fontId="17" fillId="20" borderId="2" xfId="0" applyFont="1" applyFill="1" applyBorder="1" applyAlignment="1">
      <alignment horizontal="left" vertical="center" wrapText="1"/>
    </xf>
    <xf numFmtId="0" fontId="67" fillId="8" borderId="3" xfId="0" applyFont="1" applyFill="1" applyBorder="1" applyAlignment="1">
      <alignment horizontal="center" vertical="center"/>
    </xf>
    <xf numFmtId="0" fontId="67" fillId="8" borderId="2" xfId="0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/>
    </xf>
    <xf numFmtId="0" fontId="19" fillId="19" borderId="1" xfId="0" applyFont="1" applyFill="1" applyBorder="1" applyAlignment="1">
      <alignment horizontal="center" vertical="center" wrapText="1"/>
    </xf>
    <xf numFmtId="0" fontId="48" fillId="3" borderId="2" xfId="0" applyFont="1" applyFill="1" applyBorder="1" applyAlignment="1">
      <alignment horizontal="center" vertical="center" wrapText="1"/>
    </xf>
    <xf numFmtId="0" fontId="61" fillId="3" borderId="2" xfId="0" applyFont="1" applyFill="1" applyBorder="1" applyAlignment="1">
      <alignment horizontal="center" vertical="center" wrapText="1"/>
    </xf>
    <xf numFmtId="0" fontId="61" fillId="3" borderId="1" xfId="0" applyFont="1" applyFill="1" applyBorder="1" applyAlignment="1">
      <alignment horizontal="center" vertical="center" wrapText="1"/>
    </xf>
    <xf numFmtId="0" fontId="62" fillId="3" borderId="2" xfId="0" applyFont="1" applyFill="1" applyBorder="1" applyAlignment="1">
      <alignment horizontal="center" vertical="center" wrapText="1"/>
    </xf>
    <xf numFmtId="0" fontId="62" fillId="3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7" fillId="8" borderId="4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/>
    </xf>
    <xf numFmtId="0" fontId="17" fillId="10" borderId="3" xfId="0" applyFont="1" applyFill="1" applyBorder="1" applyAlignment="1">
      <alignment horizontal="left" vertical="center"/>
    </xf>
    <xf numFmtId="0" fontId="17" fillId="10" borderId="2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10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64" fillId="7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66" fillId="9" borderId="1" xfId="0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horizontal="center" vertical="center" wrapText="1"/>
    </xf>
    <xf numFmtId="0" fontId="62" fillId="9" borderId="1" xfId="0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/>
    </xf>
    <xf numFmtId="10" fontId="31" fillId="0" borderId="1" xfId="0" applyNumberFormat="1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wrapText="1"/>
    </xf>
    <xf numFmtId="0" fontId="48" fillId="0" borderId="1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8" fillId="7" borderId="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10" fontId="25" fillId="7" borderId="1" xfId="0" applyNumberFormat="1" applyFont="1" applyFill="1" applyBorder="1" applyAlignment="1">
      <alignment horizontal="center" vertical="center"/>
    </xf>
    <xf numFmtId="0" fontId="25" fillId="0" borderId="5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5" fillId="0" borderId="5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10" fontId="25" fillId="0" borderId="5" xfId="0" applyNumberFormat="1" applyFont="1" applyBorder="1" applyAlignment="1">
      <alignment horizontal="center" vertical="center"/>
    </xf>
    <xf numFmtId="10" fontId="25" fillId="0" borderId="7" xfId="0" applyNumberFormat="1" applyFont="1" applyBorder="1" applyAlignment="1">
      <alignment horizontal="center" vertical="center"/>
    </xf>
    <xf numFmtId="0" fontId="22" fillId="6" borderId="5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59" fillId="7" borderId="5" xfId="0" applyFont="1" applyFill="1" applyBorder="1" applyAlignment="1">
      <alignment horizontal="center" vertical="center"/>
    </xf>
    <xf numFmtId="0" fontId="59" fillId="7" borderId="6" xfId="0" applyFont="1" applyFill="1" applyBorder="1" applyAlignment="1">
      <alignment horizontal="center" vertical="center"/>
    </xf>
    <xf numFmtId="0" fontId="59" fillId="7" borderId="7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9" fillId="26" borderId="1" xfId="0" applyFont="1" applyFill="1" applyBorder="1" applyAlignment="1">
      <alignment horizontal="center" vertical="center"/>
    </xf>
    <xf numFmtId="0" fontId="29" fillId="26" borderId="4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27" borderId="1" xfId="0" applyFont="1" applyFill="1" applyBorder="1" applyAlignment="1">
      <alignment horizontal="center"/>
    </xf>
    <xf numFmtId="0" fontId="18" fillId="25" borderId="1" xfId="0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left" vertical="center" wrapText="1"/>
    </xf>
    <xf numFmtId="0" fontId="68" fillId="25" borderId="3" xfId="0" applyFont="1" applyFill="1" applyBorder="1" applyAlignment="1">
      <alignment horizontal="center" vertical="center"/>
    </xf>
    <xf numFmtId="0" fontId="68" fillId="25" borderId="4" xfId="0" applyFont="1" applyFill="1" applyBorder="1" applyAlignment="1">
      <alignment horizontal="center" vertical="center"/>
    </xf>
    <xf numFmtId="0" fontId="68" fillId="25" borderId="2" xfId="0" applyFont="1" applyFill="1" applyBorder="1" applyAlignment="1">
      <alignment horizontal="center" vertical="center"/>
    </xf>
    <xf numFmtId="0" fontId="24" fillId="26" borderId="5" xfId="0" applyFont="1" applyFill="1" applyBorder="1" applyAlignment="1">
      <alignment horizontal="center" vertical="center" wrapText="1"/>
    </xf>
    <xf numFmtId="0" fontId="24" fillId="26" borderId="6" xfId="0" applyFont="1" applyFill="1" applyBorder="1" applyAlignment="1">
      <alignment horizontal="center" vertical="center" wrapText="1"/>
    </xf>
    <xf numFmtId="0" fontId="24" fillId="26" borderId="7" xfId="0" applyFont="1" applyFill="1" applyBorder="1" applyAlignment="1">
      <alignment horizontal="center" vertical="center" wrapText="1"/>
    </xf>
    <xf numFmtId="0" fontId="42" fillId="22" borderId="1" xfId="0" applyFont="1" applyFill="1" applyBorder="1" applyAlignment="1">
      <alignment horizontal="center" vertical="center"/>
    </xf>
    <xf numFmtId="0" fontId="46" fillId="22" borderId="1" xfId="0" applyFont="1" applyFill="1" applyBorder="1" applyAlignment="1">
      <alignment horizontal="center" vertical="center" textRotation="90"/>
    </xf>
    <xf numFmtId="0" fontId="47" fillId="22" borderId="1" xfId="0" applyFont="1" applyFill="1" applyBorder="1" applyAlignment="1">
      <alignment horizontal="center" vertical="center" wrapText="1"/>
    </xf>
    <xf numFmtId="0" fontId="47" fillId="22" borderId="3" xfId="0" applyFont="1" applyFill="1" applyBorder="1" applyAlignment="1">
      <alignment horizontal="center" vertical="center" wrapText="1"/>
    </xf>
    <xf numFmtId="0" fontId="41" fillId="22" borderId="1" xfId="0" applyFont="1" applyFill="1" applyBorder="1" applyAlignment="1">
      <alignment horizontal="center" vertical="center" wrapText="1"/>
    </xf>
    <xf numFmtId="0" fontId="37" fillId="22" borderId="1" xfId="0" applyFont="1" applyFill="1" applyBorder="1" applyAlignment="1">
      <alignment horizontal="center" vertical="center" wrapText="1"/>
    </xf>
    <xf numFmtId="0" fontId="43" fillId="22" borderId="1" xfId="0" applyFont="1" applyFill="1" applyBorder="1" applyAlignment="1">
      <alignment horizontal="center" vertical="center" wrapText="1"/>
    </xf>
    <xf numFmtId="0" fontId="45" fillId="27" borderId="1" xfId="0" applyFont="1" applyFill="1" applyBorder="1" applyAlignment="1">
      <alignment horizontal="center" vertical="center"/>
    </xf>
    <xf numFmtId="0" fontId="42" fillId="22" borderId="1" xfId="0" applyFont="1" applyFill="1" applyBorder="1" applyAlignment="1">
      <alignment horizontal="center" vertical="center" wrapText="1"/>
    </xf>
    <xf numFmtId="0" fontId="40" fillId="22" borderId="1" xfId="0" applyFont="1" applyFill="1" applyBorder="1" applyAlignment="1">
      <alignment horizontal="center" vertical="center" wrapText="1"/>
    </xf>
    <xf numFmtId="0" fontId="44" fillId="23" borderId="1" xfId="0" applyFont="1" applyFill="1" applyBorder="1" applyAlignment="1">
      <alignment horizontal="center" vertical="center" textRotation="90" wrapText="1"/>
    </xf>
    <xf numFmtId="0" fontId="37" fillId="22" borderId="1" xfId="0" applyFont="1" applyFill="1" applyBorder="1" applyAlignment="1">
      <alignment horizontal="center" vertical="center" textRotation="90" wrapText="1"/>
    </xf>
    <xf numFmtId="0" fontId="36" fillId="22" borderId="1" xfId="0" applyFont="1" applyFill="1" applyBorder="1" applyAlignment="1">
      <alignment horizontal="center" vertical="center" wrapText="1"/>
    </xf>
    <xf numFmtId="0" fontId="37" fillId="24" borderId="1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38" fillId="31" borderId="3" xfId="0" applyFont="1" applyFill="1" applyBorder="1" applyAlignment="1">
      <alignment horizontal="center" vertical="center" textRotation="90"/>
    </xf>
    <xf numFmtId="0" fontId="38" fillId="31" borderId="4" xfId="0" applyFont="1" applyFill="1" applyBorder="1" applyAlignment="1">
      <alignment horizontal="center" vertical="center" textRotation="90"/>
    </xf>
    <xf numFmtId="0" fontId="38" fillId="31" borderId="2" xfId="0" applyFont="1" applyFill="1" applyBorder="1" applyAlignment="1">
      <alignment horizontal="center" vertical="center" textRotation="90"/>
    </xf>
    <xf numFmtId="0" fontId="29" fillId="6" borderId="5" xfId="0" applyFont="1" applyFill="1" applyBorder="1" applyAlignment="1">
      <alignment horizontal="center" vertical="center"/>
    </xf>
    <xf numFmtId="0" fontId="29" fillId="6" borderId="6" xfId="0" applyFont="1" applyFill="1" applyBorder="1" applyAlignment="1">
      <alignment horizontal="center" vertical="center"/>
    </xf>
    <xf numFmtId="0" fontId="29" fillId="6" borderId="7" xfId="0" applyFont="1" applyFill="1" applyBorder="1" applyAlignment="1">
      <alignment horizontal="center" vertical="center"/>
    </xf>
    <xf numFmtId="0" fontId="23" fillId="21" borderId="5" xfId="0" applyFont="1" applyFill="1" applyBorder="1" applyAlignment="1">
      <alignment horizontal="center"/>
    </xf>
    <xf numFmtId="0" fontId="23" fillId="21" borderId="6" xfId="0" applyFont="1" applyFill="1" applyBorder="1" applyAlignment="1">
      <alignment horizontal="center"/>
    </xf>
    <xf numFmtId="0" fontId="23" fillId="21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/>
    </xf>
    <xf numFmtId="0" fontId="23" fillId="10" borderId="0" xfId="0" applyFont="1" applyFill="1" applyBorder="1" applyAlignment="1">
      <alignment horizontal="center"/>
    </xf>
    <xf numFmtId="0" fontId="31" fillId="10" borderId="0" xfId="0" applyFont="1" applyFill="1" applyBorder="1" applyAlignment="1">
      <alignment horizontal="center"/>
    </xf>
    <xf numFmtId="0" fontId="23" fillId="0" borderId="0" xfId="1" applyFont="1" applyAlignment="1">
      <alignment horizontal="center" vertical="center" wrapText="1"/>
    </xf>
    <xf numFmtId="0" fontId="31" fillId="0" borderId="0" xfId="1" applyFont="1" applyAlignment="1">
      <alignment horizontal="left" vertical="center" wrapText="1"/>
    </xf>
  </cellXfs>
  <cellStyles count="3">
    <cellStyle name="Normalny" xfId="0" builtinId="0"/>
    <cellStyle name="Normalny 3" xfId="1"/>
    <cellStyle name="TableStyleLight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6A6A6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93C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0</xdr:row>
      <xdr:rowOff>0</xdr:rowOff>
    </xdr:from>
    <xdr:to>
      <xdr:col>3</xdr:col>
      <xdr:colOff>285750</xdr:colOff>
      <xdr:row>4</xdr:row>
      <xdr:rowOff>28575</xdr:rowOff>
    </xdr:to>
    <xdr:pic>
      <xdr:nvPicPr>
        <xdr:cNvPr id="1298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7524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4</xdr:col>
      <xdr:colOff>77333</xdr:colOff>
      <xdr:row>0</xdr:row>
      <xdr:rowOff>0</xdr:rowOff>
    </xdr:from>
    <xdr:to>
      <xdr:col>8</xdr:col>
      <xdr:colOff>214312</xdr:colOff>
      <xdr:row>4</xdr:row>
      <xdr:rowOff>10582</xdr:rowOff>
    </xdr:to>
    <xdr:sp macro="" textlink="">
      <xdr:nvSpPr>
        <xdr:cNvPr id="3" name="CustomShape 1"/>
        <xdr:cNvSpPr/>
      </xdr:nvSpPr>
      <xdr:spPr>
        <a:xfrm>
          <a:off x="1506083" y="0"/>
          <a:ext cx="2970667" cy="677332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pl-PL" sz="1000" b="1">
              <a:solidFill>
                <a:srgbClr val="000000"/>
              </a:solidFill>
              <a:latin typeface="Times New Roman"/>
            </a:rPr>
            <a:t>PAŃSTWOWA</a:t>
          </a:r>
          <a:endParaRPr/>
        </a:p>
        <a:p>
          <a:pPr algn="ctr">
            <a:lnSpc>
              <a:spcPct val="100000"/>
            </a:lnSpc>
          </a:pPr>
          <a:r>
            <a:rPr lang="pl-PL" sz="1000" b="1">
              <a:solidFill>
                <a:srgbClr val="000000"/>
              </a:solidFill>
              <a:latin typeface="Times New Roman"/>
            </a:rPr>
            <a:t>WYŻSZA SZKOŁA ZAWODOWA </a:t>
          </a:r>
          <a:endParaRPr/>
        </a:p>
        <a:p>
          <a:pPr algn="ctr">
            <a:lnSpc>
              <a:spcPct val="100000"/>
            </a:lnSpc>
          </a:pPr>
          <a:r>
            <a:rPr lang="pl-PL" sz="1000" b="1">
              <a:solidFill>
                <a:srgbClr val="000000"/>
              </a:solidFill>
              <a:latin typeface="Times New Roman"/>
            </a:rPr>
            <a:t>IM. JANA GRODKA W SANOKU</a:t>
          </a:r>
          <a:endParaRPr/>
        </a:p>
        <a:p>
          <a:pPr algn="ctr">
            <a:lnSpc>
              <a:spcPct val="100000"/>
            </a:lnSpc>
          </a:pPr>
          <a:r>
            <a:rPr lang="pl-PL" sz="1000">
              <a:solidFill>
                <a:srgbClr val="000000"/>
              </a:solidFill>
              <a:latin typeface="Times New Roman"/>
            </a:rPr>
            <a:t>ul. Mickiewicza 21, 38-500 Sanok</a:t>
          </a:r>
          <a:endParaRPr/>
        </a:p>
        <a:p>
          <a:pPr algn="ctr">
            <a:lnSpc>
              <a:spcPct val="100000"/>
            </a:lnSpc>
          </a:pPr>
          <a:r>
            <a:rPr lang="pl-PL" sz="1100">
              <a:solidFill>
                <a:srgbClr val="000000"/>
              </a:solidFill>
              <a:latin typeface="Calibri"/>
            </a:rPr>
            <a:t> 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403"/>
  <sheetViews>
    <sheetView tabSelected="1" topLeftCell="A46" zoomScale="80" zoomScaleNormal="80" zoomScaleSheetLayoutView="90" workbookViewId="0">
      <selection activeCell="N57" sqref="N57"/>
    </sheetView>
  </sheetViews>
  <sheetFormatPr defaultRowHeight="12.75"/>
  <cols>
    <col min="1" max="1" width="3" style="1" customWidth="1"/>
    <col min="2" max="2" width="2.25" style="1" customWidth="1"/>
    <col min="3" max="3" width="3" style="1" customWidth="1"/>
    <col min="4" max="4" width="10.625" style="1" customWidth="1"/>
    <col min="5" max="5" width="23.375" style="1" customWidth="1"/>
    <col min="6" max="6" width="4.875" style="2" customWidth="1"/>
    <col min="7" max="7" width="4.375" style="1" customWidth="1"/>
    <col min="8" max="8" width="4.5" style="1" customWidth="1"/>
    <col min="9" max="9" width="5" style="45" customWidth="1"/>
    <col min="10" max="10" width="4.125" style="3" customWidth="1"/>
    <col min="11" max="11" width="4.75" style="1" customWidth="1"/>
    <col min="12" max="12" width="4.5" style="1" customWidth="1"/>
    <col min="13" max="14" width="3.25" style="1" customWidth="1"/>
    <col min="15" max="15" width="4.5" style="1" customWidth="1"/>
    <col min="16" max="16" width="5" style="3" customWidth="1"/>
    <col min="17" max="17" width="3.875" style="1" customWidth="1"/>
    <col min="18" max="18" width="5.125" style="1" customWidth="1"/>
    <col min="19" max="19" width="5" style="1" customWidth="1"/>
    <col min="20" max="20" width="3.75" style="1" customWidth="1"/>
    <col min="21" max="16384" width="9" style="1"/>
  </cols>
  <sheetData>
    <row r="1" spans="1:20">
      <c r="N1" s="4"/>
      <c r="T1" s="32" t="s">
        <v>256</v>
      </c>
    </row>
    <row r="2" spans="1:20">
      <c r="S2" s="33"/>
      <c r="T2" s="211"/>
    </row>
    <row r="3" spans="1:20">
      <c r="S3" s="33"/>
      <c r="T3" s="212" t="s">
        <v>296</v>
      </c>
    </row>
    <row r="4" spans="1:20">
      <c r="S4" s="34"/>
      <c r="T4" s="213" t="s">
        <v>297</v>
      </c>
    </row>
    <row r="5" spans="1:20">
      <c r="S5" s="34"/>
    </row>
    <row r="6" spans="1:20">
      <c r="S6" s="53"/>
    </row>
    <row r="7" spans="1:20" ht="26.25">
      <c r="A7" s="424" t="s">
        <v>0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</row>
    <row r="8" spans="1:20">
      <c r="A8" s="425" t="s">
        <v>257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</row>
    <row r="9" spans="1:20">
      <c r="A9" s="425" t="s">
        <v>1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</row>
    <row r="10" spans="1:20">
      <c r="A10" s="425" t="s">
        <v>179</v>
      </c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</row>
    <row r="11" spans="1:20">
      <c r="A11" s="425" t="s">
        <v>310</v>
      </c>
      <c r="B11" s="425"/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</row>
    <row r="12" spans="1:20">
      <c r="A12" s="425" t="s">
        <v>311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</row>
    <row r="13" spans="1:20">
      <c r="A13" s="425" t="s">
        <v>186</v>
      </c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</row>
    <row r="14" spans="1:20" ht="15.75">
      <c r="A14" s="426" t="s">
        <v>312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</row>
    <row r="15" spans="1:20">
      <c r="A15" s="5"/>
      <c r="B15" s="5"/>
      <c r="C15" s="5"/>
      <c r="D15" s="5"/>
      <c r="E15" s="5"/>
      <c r="F15" s="6"/>
      <c r="G15" s="5"/>
      <c r="H15" s="5"/>
      <c r="I15" s="46"/>
      <c r="J15" s="5"/>
      <c r="K15" s="5"/>
      <c r="L15" s="5"/>
      <c r="M15" s="5"/>
      <c r="N15" s="5"/>
      <c r="O15" s="5"/>
      <c r="P15" s="5"/>
    </row>
    <row r="16" spans="1:20" ht="12.75" customHeight="1">
      <c r="A16" s="417" t="s">
        <v>2</v>
      </c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17"/>
      <c r="T16" s="417"/>
    </row>
    <row r="17" spans="1:20" ht="21" customHeight="1">
      <c r="A17" s="410" t="s">
        <v>3</v>
      </c>
      <c r="B17" s="411" t="s">
        <v>4</v>
      </c>
      <c r="C17" s="411" t="s">
        <v>5</v>
      </c>
      <c r="D17" s="412" t="s">
        <v>6</v>
      </c>
      <c r="E17" s="414" t="s">
        <v>7</v>
      </c>
      <c r="F17" s="415" t="s">
        <v>8</v>
      </c>
      <c r="G17" s="416" t="s">
        <v>9</v>
      </c>
      <c r="H17" s="418" t="s">
        <v>10</v>
      </c>
      <c r="I17" s="418"/>
      <c r="J17" s="418"/>
      <c r="K17" s="418"/>
      <c r="L17" s="418"/>
      <c r="M17" s="418"/>
      <c r="N17" s="418"/>
      <c r="O17" s="418"/>
      <c r="P17" s="418" t="s">
        <v>11</v>
      </c>
      <c r="Q17" s="418"/>
      <c r="R17" s="418"/>
      <c r="S17" s="418"/>
      <c r="T17" s="427" t="s">
        <v>185</v>
      </c>
    </row>
    <row r="18" spans="1:20">
      <c r="A18" s="410"/>
      <c r="B18" s="411"/>
      <c r="C18" s="411"/>
      <c r="D18" s="412"/>
      <c r="E18" s="414"/>
      <c r="F18" s="415"/>
      <c r="G18" s="416"/>
      <c r="H18" s="416" t="s">
        <v>12</v>
      </c>
      <c r="I18" s="416"/>
      <c r="J18" s="416"/>
      <c r="K18" s="419" t="s">
        <v>13</v>
      </c>
      <c r="L18" s="419"/>
      <c r="M18" s="419"/>
      <c r="N18" s="419"/>
      <c r="O18" s="419"/>
      <c r="P18" s="420" t="s">
        <v>14</v>
      </c>
      <c r="Q18" s="421" t="s">
        <v>12</v>
      </c>
      <c r="R18" s="414" t="s">
        <v>13</v>
      </c>
      <c r="S18" s="414"/>
      <c r="T18" s="428"/>
    </row>
    <row r="19" spans="1:20" ht="15.75" customHeight="1">
      <c r="A19" s="410"/>
      <c r="B19" s="411"/>
      <c r="C19" s="411"/>
      <c r="D19" s="412"/>
      <c r="E19" s="414"/>
      <c r="F19" s="415"/>
      <c r="G19" s="416"/>
      <c r="H19" s="416"/>
      <c r="I19" s="416"/>
      <c r="J19" s="416"/>
      <c r="K19" s="422" t="s">
        <v>258</v>
      </c>
      <c r="L19" s="422"/>
      <c r="M19" s="422"/>
      <c r="N19" s="422"/>
      <c r="O19" s="423" t="s">
        <v>15</v>
      </c>
      <c r="P19" s="420"/>
      <c r="Q19" s="421"/>
      <c r="R19" s="414"/>
      <c r="S19" s="414"/>
      <c r="T19" s="428"/>
    </row>
    <row r="20" spans="1:20" ht="66">
      <c r="A20" s="410"/>
      <c r="B20" s="411"/>
      <c r="C20" s="411"/>
      <c r="D20" s="413"/>
      <c r="E20" s="414"/>
      <c r="F20" s="415"/>
      <c r="G20" s="416"/>
      <c r="H20" s="87" t="s">
        <v>16</v>
      </c>
      <c r="I20" s="88" t="s">
        <v>259</v>
      </c>
      <c r="J20" s="89" t="s">
        <v>17</v>
      </c>
      <c r="K20" s="87" t="s">
        <v>260</v>
      </c>
      <c r="L20" s="87" t="s">
        <v>261</v>
      </c>
      <c r="M20" s="90" t="s">
        <v>262</v>
      </c>
      <c r="N20" s="90" t="s">
        <v>263</v>
      </c>
      <c r="O20" s="423"/>
      <c r="P20" s="420"/>
      <c r="Q20" s="421"/>
      <c r="R20" s="91" t="s">
        <v>18</v>
      </c>
      <c r="S20" s="92" t="s">
        <v>17</v>
      </c>
      <c r="T20" s="429"/>
    </row>
    <row r="21" spans="1:20" s="84" customFormat="1">
      <c r="A21" s="97">
        <v>1</v>
      </c>
      <c r="B21" s="402" t="s">
        <v>19</v>
      </c>
      <c r="C21" s="98">
        <v>1</v>
      </c>
      <c r="D21" s="188" t="s">
        <v>136</v>
      </c>
      <c r="E21" s="99" t="s">
        <v>20</v>
      </c>
      <c r="F21" s="122" t="s">
        <v>32</v>
      </c>
      <c r="G21" s="100" t="s">
        <v>22</v>
      </c>
      <c r="H21" s="139">
        <v>10</v>
      </c>
      <c r="I21" s="101">
        <v>10</v>
      </c>
      <c r="J21" s="123">
        <v>20</v>
      </c>
      <c r="K21" s="123">
        <v>10</v>
      </c>
      <c r="L21" s="123"/>
      <c r="M21" s="123"/>
      <c r="N21" s="123"/>
      <c r="O21" s="123">
        <v>20</v>
      </c>
      <c r="P21" s="123">
        <v>1</v>
      </c>
      <c r="Q21" s="123">
        <v>1</v>
      </c>
      <c r="R21" s="123">
        <v>0.3</v>
      </c>
      <c r="S21" s="123">
        <v>0.7</v>
      </c>
      <c r="T21" s="123"/>
    </row>
    <row r="22" spans="1:20" s="84" customFormat="1">
      <c r="A22" s="358">
        <v>2</v>
      </c>
      <c r="B22" s="402"/>
      <c r="C22" s="98">
        <v>1</v>
      </c>
      <c r="D22" s="188" t="s">
        <v>137</v>
      </c>
      <c r="E22" s="350" t="s">
        <v>23</v>
      </c>
      <c r="F22" s="403" t="s">
        <v>24</v>
      </c>
      <c r="G22" s="100" t="s">
        <v>25</v>
      </c>
      <c r="H22" s="298">
        <v>45</v>
      </c>
      <c r="I22" s="101">
        <v>15</v>
      </c>
      <c r="J22" s="123">
        <v>60</v>
      </c>
      <c r="K22" s="123">
        <v>15</v>
      </c>
      <c r="L22" s="123"/>
      <c r="M22" s="123"/>
      <c r="N22" s="123"/>
      <c r="O22" s="123">
        <v>60</v>
      </c>
      <c r="P22" s="280">
        <v>6</v>
      </c>
      <c r="Q22" s="123">
        <v>3</v>
      </c>
      <c r="R22" s="123">
        <v>0.60000000000000009</v>
      </c>
      <c r="S22" s="123">
        <v>2.4000000000000004</v>
      </c>
      <c r="T22" s="123"/>
    </row>
    <row r="23" spans="1:20" s="84" customFormat="1">
      <c r="A23" s="358"/>
      <c r="B23" s="402"/>
      <c r="C23" s="98">
        <v>1</v>
      </c>
      <c r="D23" s="188" t="s">
        <v>138</v>
      </c>
      <c r="E23" s="350"/>
      <c r="F23" s="403"/>
      <c r="G23" s="100" t="s">
        <v>26</v>
      </c>
      <c r="H23" s="298"/>
      <c r="I23" s="101">
        <v>30</v>
      </c>
      <c r="J23" s="123">
        <v>50</v>
      </c>
      <c r="K23" s="123"/>
      <c r="L23" s="123">
        <v>30</v>
      </c>
      <c r="M23" s="123"/>
      <c r="N23" s="123"/>
      <c r="O23" s="123">
        <v>50</v>
      </c>
      <c r="P23" s="280"/>
      <c r="Q23" s="123">
        <v>3</v>
      </c>
      <c r="R23" s="123">
        <v>1.1000000000000001</v>
      </c>
      <c r="S23" s="123">
        <v>1.9</v>
      </c>
      <c r="T23" s="123"/>
    </row>
    <row r="24" spans="1:20" s="84" customFormat="1">
      <c r="A24" s="358">
        <v>3</v>
      </c>
      <c r="B24" s="402"/>
      <c r="C24" s="98">
        <v>1</v>
      </c>
      <c r="D24" s="188" t="s">
        <v>139</v>
      </c>
      <c r="E24" s="350" t="s">
        <v>27</v>
      </c>
      <c r="F24" s="351" t="s">
        <v>32</v>
      </c>
      <c r="G24" s="100" t="s">
        <v>25</v>
      </c>
      <c r="H24" s="298">
        <v>20</v>
      </c>
      <c r="I24" s="101">
        <v>10</v>
      </c>
      <c r="J24" s="123">
        <v>60</v>
      </c>
      <c r="K24" s="123">
        <v>10</v>
      </c>
      <c r="L24" s="123"/>
      <c r="M24" s="123"/>
      <c r="N24" s="123"/>
      <c r="O24" s="123">
        <v>60</v>
      </c>
      <c r="P24" s="280">
        <v>6</v>
      </c>
      <c r="Q24" s="123">
        <v>3</v>
      </c>
      <c r="R24" s="123">
        <v>0.7</v>
      </c>
      <c r="S24" s="123">
        <v>2.2999999999999998</v>
      </c>
      <c r="T24" s="123">
        <v>10</v>
      </c>
    </row>
    <row r="25" spans="1:20" s="84" customFormat="1">
      <c r="A25" s="358"/>
      <c r="B25" s="402"/>
      <c r="C25" s="98">
        <v>1</v>
      </c>
      <c r="D25" s="188" t="s">
        <v>140</v>
      </c>
      <c r="E25" s="350"/>
      <c r="F25" s="351"/>
      <c r="G25" s="100" t="s">
        <v>26</v>
      </c>
      <c r="H25" s="298"/>
      <c r="I25" s="101">
        <v>10</v>
      </c>
      <c r="J25" s="123">
        <v>60</v>
      </c>
      <c r="K25" s="123"/>
      <c r="L25" s="123">
        <v>10</v>
      </c>
      <c r="M25" s="123"/>
      <c r="N25" s="123"/>
      <c r="O25" s="123">
        <v>60</v>
      </c>
      <c r="P25" s="280"/>
      <c r="Q25" s="123">
        <v>3</v>
      </c>
      <c r="R25" s="123">
        <v>0.7</v>
      </c>
      <c r="S25" s="123">
        <v>2.2999999999999998</v>
      </c>
      <c r="T25" s="123">
        <v>10</v>
      </c>
    </row>
    <row r="26" spans="1:20" s="84" customFormat="1">
      <c r="A26" s="358">
        <v>4</v>
      </c>
      <c r="B26" s="402"/>
      <c r="C26" s="98">
        <v>1</v>
      </c>
      <c r="D26" s="188" t="s">
        <v>141</v>
      </c>
      <c r="E26" s="350" t="s">
        <v>28</v>
      </c>
      <c r="F26" s="351" t="s">
        <v>24</v>
      </c>
      <c r="G26" s="100" t="s">
        <v>25</v>
      </c>
      <c r="H26" s="298">
        <v>60</v>
      </c>
      <c r="I26" s="101">
        <v>30</v>
      </c>
      <c r="J26" s="123">
        <v>50</v>
      </c>
      <c r="K26" s="123">
        <v>30</v>
      </c>
      <c r="L26" s="123"/>
      <c r="M26" s="123"/>
      <c r="N26" s="123"/>
      <c r="O26" s="123">
        <v>50</v>
      </c>
      <c r="P26" s="280">
        <v>6</v>
      </c>
      <c r="Q26" s="123">
        <v>3</v>
      </c>
      <c r="R26" s="123">
        <v>1.1000000000000001</v>
      </c>
      <c r="S26" s="123">
        <v>1.9</v>
      </c>
      <c r="T26" s="123"/>
    </row>
    <row r="27" spans="1:20" s="84" customFormat="1">
      <c r="A27" s="358"/>
      <c r="B27" s="402"/>
      <c r="C27" s="98">
        <v>1</v>
      </c>
      <c r="D27" s="188" t="s">
        <v>142</v>
      </c>
      <c r="E27" s="350"/>
      <c r="F27" s="351"/>
      <c r="G27" s="100" t="s">
        <v>26</v>
      </c>
      <c r="H27" s="298"/>
      <c r="I27" s="101">
        <v>30</v>
      </c>
      <c r="J27" s="123">
        <v>50</v>
      </c>
      <c r="K27" s="123"/>
      <c r="L27" s="123">
        <v>30</v>
      </c>
      <c r="M27" s="123"/>
      <c r="N27" s="123"/>
      <c r="O27" s="123">
        <v>50</v>
      </c>
      <c r="P27" s="280"/>
      <c r="Q27" s="123">
        <v>3</v>
      </c>
      <c r="R27" s="123">
        <v>1.1000000000000001</v>
      </c>
      <c r="S27" s="123">
        <v>1.9</v>
      </c>
      <c r="T27" s="123"/>
    </row>
    <row r="28" spans="1:20" s="84" customFormat="1">
      <c r="A28" s="358">
        <v>5</v>
      </c>
      <c r="B28" s="402"/>
      <c r="C28" s="98">
        <v>1</v>
      </c>
      <c r="D28" s="188" t="s">
        <v>143</v>
      </c>
      <c r="E28" s="350" t="s">
        <v>29</v>
      </c>
      <c r="F28" s="351" t="s">
        <v>32</v>
      </c>
      <c r="G28" s="100" t="s">
        <v>25</v>
      </c>
      <c r="H28" s="298">
        <v>20</v>
      </c>
      <c r="I28" s="101">
        <v>10</v>
      </c>
      <c r="J28" s="123">
        <v>40</v>
      </c>
      <c r="K28" s="123">
        <v>10</v>
      </c>
      <c r="L28" s="123"/>
      <c r="M28" s="123"/>
      <c r="N28" s="123"/>
      <c r="O28" s="123">
        <v>40</v>
      </c>
      <c r="P28" s="280">
        <v>4</v>
      </c>
      <c r="Q28" s="123">
        <v>2</v>
      </c>
      <c r="R28" s="123">
        <v>0.4</v>
      </c>
      <c r="S28" s="123">
        <v>1.6</v>
      </c>
      <c r="T28" s="123"/>
    </row>
    <row r="29" spans="1:20" s="84" customFormat="1">
      <c r="A29" s="358"/>
      <c r="B29" s="402"/>
      <c r="C29" s="98">
        <v>1</v>
      </c>
      <c r="D29" s="188" t="s">
        <v>144</v>
      </c>
      <c r="E29" s="350"/>
      <c r="F29" s="351"/>
      <c r="G29" s="100" t="s">
        <v>26</v>
      </c>
      <c r="H29" s="298"/>
      <c r="I29" s="101">
        <v>10</v>
      </c>
      <c r="J29" s="123">
        <v>40</v>
      </c>
      <c r="K29" s="123"/>
      <c r="L29" s="123">
        <v>10</v>
      </c>
      <c r="M29" s="123"/>
      <c r="N29" s="123"/>
      <c r="O29" s="123">
        <v>40</v>
      </c>
      <c r="P29" s="280"/>
      <c r="Q29" s="123">
        <v>2</v>
      </c>
      <c r="R29" s="123">
        <v>0.4</v>
      </c>
      <c r="S29" s="123">
        <v>1.6</v>
      </c>
      <c r="T29" s="123"/>
    </row>
    <row r="30" spans="1:20" s="84" customFormat="1" ht="22.5">
      <c r="A30" s="97">
        <v>6</v>
      </c>
      <c r="B30" s="402"/>
      <c r="C30" s="98">
        <v>1</v>
      </c>
      <c r="D30" s="188" t="s">
        <v>30</v>
      </c>
      <c r="E30" s="99" t="s">
        <v>31</v>
      </c>
      <c r="F30" s="122" t="s">
        <v>32</v>
      </c>
      <c r="G30" s="100" t="s">
        <v>22</v>
      </c>
      <c r="H30" s="139">
        <v>15</v>
      </c>
      <c r="I30" s="101">
        <v>15</v>
      </c>
      <c r="J30" s="107">
        <v>10</v>
      </c>
      <c r="K30" s="107">
        <v>15</v>
      </c>
      <c r="L30" s="107"/>
      <c r="M30" s="107"/>
      <c r="N30" s="107"/>
      <c r="O30" s="107">
        <v>10</v>
      </c>
      <c r="P30" s="107">
        <v>1</v>
      </c>
      <c r="Q30" s="123">
        <v>1</v>
      </c>
      <c r="R30" s="123">
        <v>0.6</v>
      </c>
      <c r="S30" s="123">
        <v>0.4</v>
      </c>
      <c r="T30" s="123"/>
    </row>
    <row r="31" spans="1:20" s="84" customFormat="1" ht="22.5">
      <c r="A31" s="97">
        <v>7</v>
      </c>
      <c r="B31" s="402"/>
      <c r="C31" s="98">
        <v>1</v>
      </c>
      <c r="D31" s="188" t="s">
        <v>145</v>
      </c>
      <c r="E31" s="103" t="s">
        <v>33</v>
      </c>
      <c r="F31" s="122" t="s">
        <v>32</v>
      </c>
      <c r="G31" s="100" t="s">
        <v>26</v>
      </c>
      <c r="H31" s="139">
        <v>15</v>
      </c>
      <c r="I31" s="101">
        <v>15</v>
      </c>
      <c r="J31" s="123">
        <v>50</v>
      </c>
      <c r="K31" s="123"/>
      <c r="L31" s="123">
        <v>15</v>
      </c>
      <c r="M31" s="123"/>
      <c r="N31" s="123"/>
      <c r="O31" s="123">
        <v>50</v>
      </c>
      <c r="P31" s="123">
        <v>3</v>
      </c>
      <c r="Q31" s="123">
        <v>3</v>
      </c>
      <c r="R31" s="123">
        <v>1</v>
      </c>
      <c r="S31" s="123">
        <v>2</v>
      </c>
      <c r="T31" s="123">
        <v>10</v>
      </c>
    </row>
    <row r="32" spans="1:20" s="84" customFormat="1" ht="25.5" customHeight="1">
      <c r="A32" s="97">
        <v>8</v>
      </c>
      <c r="B32" s="402"/>
      <c r="C32" s="98">
        <v>1</v>
      </c>
      <c r="D32" s="188" t="s">
        <v>146</v>
      </c>
      <c r="E32" s="103" t="s">
        <v>34</v>
      </c>
      <c r="F32" s="122" t="s">
        <v>46</v>
      </c>
      <c r="G32" s="100" t="s">
        <v>26</v>
      </c>
      <c r="H32" s="139">
        <v>15</v>
      </c>
      <c r="I32" s="101">
        <v>15</v>
      </c>
      <c r="J32" s="123">
        <v>50</v>
      </c>
      <c r="K32" s="123"/>
      <c r="L32" s="123">
        <v>15</v>
      </c>
      <c r="M32" s="123"/>
      <c r="N32" s="123"/>
      <c r="O32" s="123">
        <v>50</v>
      </c>
      <c r="P32" s="123">
        <v>3</v>
      </c>
      <c r="Q32" s="123">
        <v>3</v>
      </c>
      <c r="R32" s="123">
        <v>1</v>
      </c>
      <c r="S32" s="123">
        <v>2</v>
      </c>
      <c r="T32" s="123">
        <v>10</v>
      </c>
    </row>
    <row r="33" spans="1:20">
      <c r="A33" s="104"/>
      <c r="B33" s="402"/>
      <c r="C33" s="396" t="s">
        <v>36</v>
      </c>
      <c r="D33" s="397"/>
      <c r="E33" s="396"/>
      <c r="F33" s="396"/>
      <c r="G33" s="396"/>
      <c r="H33" s="105">
        <v>200</v>
      </c>
      <c r="I33" s="105">
        <v>200</v>
      </c>
      <c r="J33" s="105">
        <v>540</v>
      </c>
      <c r="K33" s="105">
        <v>90</v>
      </c>
      <c r="L33" s="105">
        <v>110</v>
      </c>
      <c r="M33" s="105">
        <v>0</v>
      </c>
      <c r="N33" s="105">
        <v>0</v>
      </c>
      <c r="O33" s="105">
        <v>540</v>
      </c>
      <c r="P33" s="105">
        <v>30</v>
      </c>
      <c r="Q33" s="105">
        <v>30</v>
      </c>
      <c r="R33" s="105">
        <v>8</v>
      </c>
      <c r="S33" s="105">
        <v>22</v>
      </c>
      <c r="T33" s="179">
        <v>40</v>
      </c>
    </row>
    <row r="34" spans="1:20" s="84" customFormat="1">
      <c r="A34" s="358">
        <v>9</v>
      </c>
      <c r="B34" s="402"/>
      <c r="C34" s="98">
        <v>2</v>
      </c>
      <c r="D34" s="188" t="s">
        <v>147</v>
      </c>
      <c r="E34" s="350" t="s">
        <v>37</v>
      </c>
      <c r="F34" s="351" t="s">
        <v>24</v>
      </c>
      <c r="G34" s="100" t="s">
        <v>25</v>
      </c>
      <c r="H34" s="298">
        <v>45</v>
      </c>
      <c r="I34" s="101">
        <v>15</v>
      </c>
      <c r="J34" s="123">
        <v>50</v>
      </c>
      <c r="K34" s="123">
        <v>15</v>
      </c>
      <c r="L34" s="123"/>
      <c r="M34" s="123"/>
      <c r="N34" s="123"/>
      <c r="O34" s="123">
        <v>50</v>
      </c>
      <c r="P34" s="280">
        <v>6</v>
      </c>
      <c r="Q34" s="123">
        <v>3</v>
      </c>
      <c r="R34" s="123">
        <v>1</v>
      </c>
      <c r="S34" s="123">
        <v>2</v>
      </c>
      <c r="T34" s="123">
        <v>10</v>
      </c>
    </row>
    <row r="35" spans="1:20" s="84" customFormat="1">
      <c r="A35" s="358"/>
      <c r="B35" s="402"/>
      <c r="C35" s="98">
        <v>2</v>
      </c>
      <c r="D35" s="188" t="s">
        <v>148</v>
      </c>
      <c r="E35" s="350"/>
      <c r="F35" s="351"/>
      <c r="G35" s="100" t="s">
        <v>26</v>
      </c>
      <c r="H35" s="298"/>
      <c r="I35" s="101">
        <v>30</v>
      </c>
      <c r="J35" s="123">
        <v>50</v>
      </c>
      <c r="K35" s="123"/>
      <c r="L35" s="123">
        <v>30</v>
      </c>
      <c r="M35" s="123"/>
      <c r="N35" s="123"/>
      <c r="O35" s="123">
        <v>50</v>
      </c>
      <c r="P35" s="280"/>
      <c r="Q35" s="123">
        <v>3</v>
      </c>
      <c r="R35" s="123">
        <v>1.1000000000000001</v>
      </c>
      <c r="S35" s="123">
        <v>1.9</v>
      </c>
      <c r="T35" s="123"/>
    </row>
    <row r="36" spans="1:20" s="84" customFormat="1">
      <c r="A36" s="358">
        <v>10</v>
      </c>
      <c r="B36" s="402"/>
      <c r="C36" s="98">
        <v>2</v>
      </c>
      <c r="D36" s="188" t="s">
        <v>149</v>
      </c>
      <c r="E36" s="350" t="s">
        <v>38</v>
      </c>
      <c r="F36" s="351" t="s">
        <v>21</v>
      </c>
      <c r="G36" s="100" t="s">
        <v>25</v>
      </c>
      <c r="H36" s="298">
        <v>20</v>
      </c>
      <c r="I36" s="101">
        <v>10</v>
      </c>
      <c r="J36" s="123">
        <v>40</v>
      </c>
      <c r="K36" s="123">
        <v>10</v>
      </c>
      <c r="L36" s="123"/>
      <c r="M36" s="123"/>
      <c r="N36" s="123"/>
      <c r="O36" s="123">
        <v>40</v>
      </c>
      <c r="P36" s="280">
        <v>4</v>
      </c>
      <c r="Q36" s="123">
        <v>2</v>
      </c>
      <c r="R36" s="123">
        <v>0.4</v>
      </c>
      <c r="S36" s="123">
        <v>1.6</v>
      </c>
      <c r="T36" s="123"/>
    </row>
    <row r="37" spans="1:20" s="84" customFormat="1">
      <c r="A37" s="358"/>
      <c r="B37" s="402"/>
      <c r="C37" s="98">
        <v>2</v>
      </c>
      <c r="D37" s="188" t="s">
        <v>150</v>
      </c>
      <c r="E37" s="350"/>
      <c r="F37" s="351"/>
      <c r="G37" s="100" t="s">
        <v>26</v>
      </c>
      <c r="H37" s="298"/>
      <c r="I37" s="101">
        <v>10</v>
      </c>
      <c r="J37" s="123">
        <v>40</v>
      </c>
      <c r="K37" s="123"/>
      <c r="L37" s="123">
        <v>10</v>
      </c>
      <c r="M37" s="123"/>
      <c r="N37" s="123"/>
      <c r="O37" s="123">
        <v>40</v>
      </c>
      <c r="P37" s="280"/>
      <c r="Q37" s="123">
        <v>2</v>
      </c>
      <c r="R37" s="123">
        <v>0.4</v>
      </c>
      <c r="S37" s="123">
        <v>1.6</v>
      </c>
      <c r="T37" s="123"/>
    </row>
    <row r="38" spans="1:20" s="84" customFormat="1">
      <c r="A38" s="358">
        <v>11</v>
      </c>
      <c r="B38" s="402"/>
      <c r="C38" s="98">
        <v>2</v>
      </c>
      <c r="D38" s="188" t="s">
        <v>151</v>
      </c>
      <c r="E38" s="350" t="s">
        <v>39</v>
      </c>
      <c r="F38" s="351" t="s">
        <v>40</v>
      </c>
      <c r="G38" s="100" t="s">
        <v>25</v>
      </c>
      <c r="H38" s="298">
        <v>30</v>
      </c>
      <c r="I38" s="101">
        <v>15</v>
      </c>
      <c r="J38" s="123">
        <v>50</v>
      </c>
      <c r="K38" s="123">
        <v>15</v>
      </c>
      <c r="L38" s="123"/>
      <c r="M38" s="123"/>
      <c r="N38" s="123"/>
      <c r="O38" s="123">
        <v>50</v>
      </c>
      <c r="P38" s="270">
        <v>6</v>
      </c>
      <c r="Q38" s="123">
        <v>3</v>
      </c>
      <c r="R38" s="123">
        <v>1</v>
      </c>
      <c r="S38" s="123">
        <v>2</v>
      </c>
      <c r="T38" s="123">
        <v>10</v>
      </c>
    </row>
    <row r="39" spans="1:20" s="84" customFormat="1">
      <c r="A39" s="358"/>
      <c r="B39" s="402"/>
      <c r="C39" s="98">
        <v>2</v>
      </c>
      <c r="D39" s="188" t="s">
        <v>152</v>
      </c>
      <c r="E39" s="350"/>
      <c r="F39" s="351"/>
      <c r="G39" s="100" t="s">
        <v>26</v>
      </c>
      <c r="H39" s="298"/>
      <c r="I39" s="101">
        <v>15</v>
      </c>
      <c r="J39" s="123">
        <v>50</v>
      </c>
      <c r="K39" s="123"/>
      <c r="L39" s="123">
        <v>15</v>
      </c>
      <c r="M39" s="123"/>
      <c r="N39" s="123"/>
      <c r="O39" s="123">
        <v>50</v>
      </c>
      <c r="P39" s="270"/>
      <c r="Q39" s="123">
        <v>3</v>
      </c>
      <c r="R39" s="123">
        <v>1</v>
      </c>
      <c r="S39" s="123">
        <v>2</v>
      </c>
      <c r="T39" s="123">
        <v>10</v>
      </c>
    </row>
    <row r="40" spans="1:20" s="84" customFormat="1">
      <c r="A40" s="97">
        <v>12</v>
      </c>
      <c r="B40" s="402"/>
      <c r="C40" s="98">
        <v>2</v>
      </c>
      <c r="D40" s="188" t="s">
        <v>41</v>
      </c>
      <c r="E40" s="99" t="s">
        <v>42</v>
      </c>
      <c r="F40" s="122" t="s">
        <v>32</v>
      </c>
      <c r="G40" s="100" t="s">
        <v>26</v>
      </c>
      <c r="H40" s="139">
        <v>30</v>
      </c>
      <c r="I40" s="101">
        <v>30</v>
      </c>
      <c r="J40" s="123">
        <v>20</v>
      </c>
      <c r="K40" s="123"/>
      <c r="L40" s="123">
        <v>30</v>
      </c>
      <c r="M40" s="123"/>
      <c r="N40" s="123"/>
      <c r="O40" s="123">
        <v>20</v>
      </c>
      <c r="P40" s="107">
        <v>2</v>
      </c>
      <c r="Q40" s="123">
        <v>2</v>
      </c>
      <c r="R40" s="123">
        <v>1.2</v>
      </c>
      <c r="S40" s="123">
        <v>0.8</v>
      </c>
      <c r="T40" s="123"/>
    </row>
    <row r="41" spans="1:20" s="84" customFormat="1">
      <c r="A41" s="97">
        <v>13</v>
      </c>
      <c r="B41" s="402"/>
      <c r="C41" s="98">
        <v>2</v>
      </c>
      <c r="D41" s="188" t="s">
        <v>153</v>
      </c>
      <c r="E41" s="99" t="s">
        <v>43</v>
      </c>
      <c r="F41" s="122" t="s">
        <v>46</v>
      </c>
      <c r="G41" s="100" t="s">
        <v>26</v>
      </c>
      <c r="H41" s="139">
        <v>30</v>
      </c>
      <c r="I41" s="101">
        <v>30</v>
      </c>
      <c r="J41" s="123">
        <v>25</v>
      </c>
      <c r="K41" s="123"/>
      <c r="L41" s="123">
        <v>30</v>
      </c>
      <c r="M41" s="123"/>
      <c r="N41" s="123"/>
      <c r="O41" s="123">
        <v>25</v>
      </c>
      <c r="P41" s="123">
        <v>2</v>
      </c>
      <c r="Q41" s="123">
        <v>2</v>
      </c>
      <c r="R41" s="123">
        <v>1.1000000000000001</v>
      </c>
      <c r="S41" s="123">
        <v>0.9</v>
      </c>
      <c r="T41" s="123"/>
    </row>
    <row r="42" spans="1:20" s="84" customFormat="1">
      <c r="A42" s="358">
        <v>14</v>
      </c>
      <c r="B42" s="402"/>
      <c r="C42" s="98">
        <v>2</v>
      </c>
      <c r="D42" s="188" t="s">
        <v>154</v>
      </c>
      <c r="E42" s="350" t="s">
        <v>44</v>
      </c>
      <c r="F42" s="351" t="s">
        <v>24</v>
      </c>
      <c r="G42" s="100" t="s">
        <v>22</v>
      </c>
      <c r="H42" s="298">
        <v>20</v>
      </c>
      <c r="I42" s="101">
        <v>10</v>
      </c>
      <c r="J42" s="123">
        <v>20</v>
      </c>
      <c r="K42" s="123">
        <v>10</v>
      </c>
      <c r="L42" s="123"/>
      <c r="M42" s="123"/>
      <c r="N42" s="123"/>
      <c r="O42" s="123">
        <v>20</v>
      </c>
      <c r="P42" s="280">
        <v>3</v>
      </c>
      <c r="Q42" s="123">
        <v>1</v>
      </c>
      <c r="R42" s="123">
        <v>0.3</v>
      </c>
      <c r="S42" s="123">
        <v>0.7</v>
      </c>
      <c r="T42" s="123"/>
    </row>
    <row r="43" spans="1:20" s="84" customFormat="1">
      <c r="A43" s="358"/>
      <c r="B43" s="402"/>
      <c r="C43" s="98">
        <v>2</v>
      </c>
      <c r="D43" s="188" t="s">
        <v>155</v>
      </c>
      <c r="E43" s="350"/>
      <c r="F43" s="351"/>
      <c r="G43" s="100" t="s">
        <v>26</v>
      </c>
      <c r="H43" s="298"/>
      <c r="I43" s="101">
        <v>10</v>
      </c>
      <c r="J43" s="123">
        <v>40</v>
      </c>
      <c r="K43" s="123"/>
      <c r="L43" s="123">
        <v>10</v>
      </c>
      <c r="M43" s="123"/>
      <c r="N43" s="123"/>
      <c r="O43" s="123">
        <v>40</v>
      </c>
      <c r="P43" s="280"/>
      <c r="Q43" s="123">
        <v>2</v>
      </c>
      <c r="R43" s="123">
        <v>0.4</v>
      </c>
      <c r="S43" s="123">
        <v>1.6</v>
      </c>
      <c r="T43" s="123"/>
    </row>
    <row r="44" spans="1:20" s="84" customFormat="1">
      <c r="A44" s="358">
        <v>15</v>
      </c>
      <c r="B44" s="402"/>
      <c r="C44" s="98">
        <v>2</v>
      </c>
      <c r="D44" s="188" t="s">
        <v>156</v>
      </c>
      <c r="E44" s="350" t="s">
        <v>45</v>
      </c>
      <c r="F44" s="351" t="s">
        <v>49</v>
      </c>
      <c r="G44" s="100" t="s">
        <v>22</v>
      </c>
      <c r="H44" s="298">
        <v>20</v>
      </c>
      <c r="I44" s="101">
        <v>10</v>
      </c>
      <c r="J44" s="123">
        <v>20</v>
      </c>
      <c r="K44" s="123">
        <v>10</v>
      </c>
      <c r="L44" s="123"/>
      <c r="M44" s="123"/>
      <c r="N44" s="123"/>
      <c r="O44" s="123">
        <v>20</v>
      </c>
      <c r="P44" s="280">
        <v>3</v>
      </c>
      <c r="Q44" s="123">
        <v>1</v>
      </c>
      <c r="R44" s="123">
        <v>0.3</v>
      </c>
      <c r="S44" s="123">
        <v>0.7</v>
      </c>
      <c r="T44" s="123"/>
    </row>
    <row r="45" spans="1:20" s="84" customFormat="1">
      <c r="A45" s="358"/>
      <c r="B45" s="402"/>
      <c r="C45" s="98">
        <v>2</v>
      </c>
      <c r="D45" s="188" t="s">
        <v>157</v>
      </c>
      <c r="E45" s="350"/>
      <c r="F45" s="351"/>
      <c r="G45" s="100" t="s">
        <v>26</v>
      </c>
      <c r="H45" s="298"/>
      <c r="I45" s="101">
        <v>10</v>
      </c>
      <c r="J45" s="123">
        <v>40</v>
      </c>
      <c r="K45" s="123"/>
      <c r="L45" s="123">
        <v>10</v>
      </c>
      <c r="M45" s="123"/>
      <c r="N45" s="123"/>
      <c r="O45" s="123">
        <v>40</v>
      </c>
      <c r="P45" s="280"/>
      <c r="Q45" s="123">
        <v>2</v>
      </c>
      <c r="R45" s="123">
        <v>0.4</v>
      </c>
      <c r="S45" s="123">
        <v>1.6</v>
      </c>
      <c r="T45" s="123"/>
    </row>
    <row r="46" spans="1:20" s="84" customFormat="1">
      <c r="A46" s="97">
        <v>16</v>
      </c>
      <c r="B46" s="402"/>
      <c r="C46" s="98">
        <v>2</v>
      </c>
      <c r="D46" s="188" t="s">
        <v>158</v>
      </c>
      <c r="E46" s="99" t="s">
        <v>47</v>
      </c>
      <c r="F46" s="122" t="s">
        <v>46</v>
      </c>
      <c r="G46" s="100" t="s">
        <v>26</v>
      </c>
      <c r="H46" s="139">
        <v>15</v>
      </c>
      <c r="I46" s="101">
        <v>15</v>
      </c>
      <c r="J46" s="123">
        <v>25</v>
      </c>
      <c r="K46" s="123"/>
      <c r="L46" s="123">
        <v>15</v>
      </c>
      <c r="M46" s="123"/>
      <c r="N46" s="123"/>
      <c r="O46" s="123">
        <v>25</v>
      </c>
      <c r="P46" s="123">
        <v>2</v>
      </c>
      <c r="Q46" s="123">
        <v>2</v>
      </c>
      <c r="R46" s="123">
        <v>1</v>
      </c>
      <c r="S46" s="123">
        <v>1</v>
      </c>
      <c r="T46" s="123">
        <v>10</v>
      </c>
    </row>
    <row r="47" spans="1:20" s="84" customFormat="1" ht="22.5">
      <c r="A47" s="97">
        <v>17</v>
      </c>
      <c r="B47" s="402"/>
      <c r="C47" s="98">
        <v>2</v>
      </c>
      <c r="D47" s="190" t="s">
        <v>192</v>
      </c>
      <c r="E47" s="103" t="s">
        <v>188</v>
      </c>
      <c r="F47" s="122" t="s">
        <v>48</v>
      </c>
      <c r="G47" s="100" t="s">
        <v>26</v>
      </c>
      <c r="H47" s="139">
        <v>30</v>
      </c>
      <c r="I47" s="101">
        <v>30</v>
      </c>
      <c r="J47" s="139">
        <v>0</v>
      </c>
      <c r="K47" s="139"/>
      <c r="L47" s="139"/>
      <c r="M47" s="139">
        <v>30</v>
      </c>
      <c r="N47" s="139"/>
      <c r="O47" s="139">
        <v>0</v>
      </c>
      <c r="P47" s="139">
        <v>1</v>
      </c>
      <c r="Q47" s="139">
        <v>1</v>
      </c>
      <c r="R47" s="139">
        <v>1</v>
      </c>
      <c r="S47" s="139">
        <v>0</v>
      </c>
      <c r="T47" s="123"/>
    </row>
    <row r="48" spans="1:20" s="84" customFormat="1" ht="22.5">
      <c r="A48" s="97">
        <v>18</v>
      </c>
      <c r="B48" s="402"/>
      <c r="C48" s="98">
        <v>2</v>
      </c>
      <c r="D48" s="190" t="s">
        <v>193</v>
      </c>
      <c r="E48" s="99" t="s">
        <v>187</v>
      </c>
      <c r="F48" s="122" t="s">
        <v>48</v>
      </c>
      <c r="G48" s="100" t="s">
        <v>26</v>
      </c>
      <c r="H48" s="139">
        <v>30</v>
      </c>
      <c r="I48" s="101">
        <v>30</v>
      </c>
      <c r="J48" s="139">
        <v>0</v>
      </c>
      <c r="K48" s="139"/>
      <c r="L48" s="139"/>
      <c r="M48" s="139">
        <v>30</v>
      </c>
      <c r="N48" s="139"/>
      <c r="O48" s="139">
        <v>0</v>
      </c>
      <c r="P48" s="139">
        <v>1</v>
      </c>
      <c r="Q48" s="139">
        <v>1</v>
      </c>
      <c r="R48" s="139">
        <v>1</v>
      </c>
      <c r="S48" s="139">
        <v>0</v>
      </c>
      <c r="T48" s="123"/>
    </row>
    <row r="49" spans="1:20">
      <c r="A49" s="104"/>
      <c r="B49" s="402"/>
      <c r="C49" s="396" t="s">
        <v>50</v>
      </c>
      <c r="D49" s="396"/>
      <c r="E49" s="396"/>
      <c r="F49" s="396"/>
      <c r="G49" s="396"/>
      <c r="H49" s="105">
        <v>270</v>
      </c>
      <c r="I49" s="105">
        <v>270</v>
      </c>
      <c r="J49" s="105">
        <v>470</v>
      </c>
      <c r="K49" s="105">
        <v>60</v>
      </c>
      <c r="L49" s="105">
        <v>150</v>
      </c>
      <c r="M49" s="105">
        <v>60</v>
      </c>
      <c r="N49" s="105">
        <v>0</v>
      </c>
      <c r="O49" s="105">
        <v>470</v>
      </c>
      <c r="P49" s="105">
        <v>30</v>
      </c>
      <c r="Q49" s="105">
        <v>30</v>
      </c>
      <c r="R49" s="105">
        <v>12</v>
      </c>
      <c r="S49" s="105">
        <v>18</v>
      </c>
      <c r="T49" s="179">
        <v>40</v>
      </c>
    </row>
    <row r="50" spans="1:20">
      <c r="A50" s="401" t="s">
        <v>51</v>
      </c>
      <c r="B50" s="401"/>
      <c r="C50" s="401"/>
      <c r="D50" s="401"/>
      <c r="E50" s="401"/>
      <c r="F50" s="401"/>
      <c r="G50" s="401"/>
      <c r="H50" s="106">
        <v>470</v>
      </c>
      <c r="I50" s="106">
        <v>470</v>
      </c>
      <c r="J50" s="106">
        <v>1010</v>
      </c>
      <c r="K50" s="106">
        <v>150</v>
      </c>
      <c r="L50" s="106">
        <v>260</v>
      </c>
      <c r="M50" s="106">
        <v>60</v>
      </c>
      <c r="N50" s="106">
        <v>0</v>
      </c>
      <c r="O50" s="106">
        <v>1010</v>
      </c>
      <c r="P50" s="106">
        <v>60</v>
      </c>
      <c r="Q50" s="106">
        <v>60</v>
      </c>
      <c r="R50" s="106">
        <v>20</v>
      </c>
      <c r="S50" s="106">
        <v>40</v>
      </c>
      <c r="T50" s="181">
        <v>80</v>
      </c>
    </row>
    <row r="51" spans="1:20" s="58" customFormat="1">
      <c r="A51" s="316">
        <v>19</v>
      </c>
      <c r="B51" s="323" t="s">
        <v>52</v>
      </c>
      <c r="C51" s="229">
        <v>3</v>
      </c>
      <c r="D51" s="190" t="s">
        <v>288</v>
      </c>
      <c r="E51" s="313" t="s">
        <v>55</v>
      </c>
      <c r="F51" s="329" t="s">
        <v>21</v>
      </c>
      <c r="G51" s="192" t="s">
        <v>25</v>
      </c>
      <c r="H51" s="262">
        <v>30</v>
      </c>
      <c r="I51" s="101">
        <v>15</v>
      </c>
      <c r="J51" s="153">
        <v>35</v>
      </c>
      <c r="K51" s="153">
        <v>15</v>
      </c>
      <c r="L51" s="153"/>
      <c r="M51" s="153"/>
      <c r="N51" s="153"/>
      <c r="O51" s="153">
        <v>35</v>
      </c>
      <c r="P51" s="262">
        <v>3</v>
      </c>
      <c r="Q51" s="153">
        <v>2</v>
      </c>
      <c r="R51" s="153">
        <v>0.6</v>
      </c>
      <c r="S51" s="153">
        <v>1.4</v>
      </c>
      <c r="T51" s="107"/>
    </row>
    <row r="52" spans="1:20" s="58" customFormat="1">
      <c r="A52" s="317"/>
      <c r="B52" s="325"/>
      <c r="C52" s="229">
        <v>3</v>
      </c>
      <c r="D52" s="190" t="s">
        <v>289</v>
      </c>
      <c r="E52" s="314"/>
      <c r="F52" s="330"/>
      <c r="G52" s="192" t="s">
        <v>26</v>
      </c>
      <c r="H52" s="263"/>
      <c r="I52" s="101">
        <v>15</v>
      </c>
      <c r="J52" s="153">
        <v>15</v>
      </c>
      <c r="K52" s="153"/>
      <c r="L52" s="153">
        <v>15</v>
      </c>
      <c r="M52" s="153"/>
      <c r="N52" s="153"/>
      <c r="O52" s="153">
        <v>15</v>
      </c>
      <c r="P52" s="263"/>
      <c r="Q52" s="153">
        <v>1</v>
      </c>
      <c r="R52" s="153">
        <v>0.3</v>
      </c>
      <c r="S52" s="153">
        <v>0.7</v>
      </c>
      <c r="T52" s="107"/>
    </row>
    <row r="53" spans="1:20" s="58" customFormat="1">
      <c r="A53" s="316">
        <v>20</v>
      </c>
      <c r="B53" s="325"/>
      <c r="C53" s="229">
        <v>3</v>
      </c>
      <c r="D53" s="190" t="s">
        <v>290</v>
      </c>
      <c r="E53" s="353" t="s">
        <v>67</v>
      </c>
      <c r="F53" s="329" t="s">
        <v>63</v>
      </c>
      <c r="G53" s="192" t="s">
        <v>25</v>
      </c>
      <c r="H53" s="271">
        <v>30</v>
      </c>
      <c r="I53" s="101">
        <v>15</v>
      </c>
      <c r="J53" s="153">
        <v>15</v>
      </c>
      <c r="K53" s="153">
        <v>15</v>
      </c>
      <c r="L53" s="153"/>
      <c r="M53" s="153"/>
      <c r="N53" s="153"/>
      <c r="O53" s="153">
        <v>15</v>
      </c>
      <c r="P53" s="271">
        <v>2</v>
      </c>
      <c r="Q53" s="153">
        <v>1</v>
      </c>
      <c r="R53" s="153">
        <v>0.5</v>
      </c>
      <c r="S53" s="153">
        <v>0.5</v>
      </c>
      <c r="T53" s="107"/>
    </row>
    <row r="54" spans="1:20" s="58" customFormat="1">
      <c r="A54" s="317"/>
      <c r="B54" s="325"/>
      <c r="C54" s="229">
        <v>3</v>
      </c>
      <c r="D54" s="190" t="s">
        <v>291</v>
      </c>
      <c r="E54" s="354"/>
      <c r="F54" s="330"/>
      <c r="G54" s="192" t="s">
        <v>26</v>
      </c>
      <c r="H54" s="272"/>
      <c r="I54" s="101">
        <v>15</v>
      </c>
      <c r="J54" s="153">
        <v>15</v>
      </c>
      <c r="K54" s="153"/>
      <c r="L54" s="153">
        <v>15</v>
      </c>
      <c r="M54" s="153"/>
      <c r="N54" s="153"/>
      <c r="O54" s="153">
        <v>15</v>
      </c>
      <c r="P54" s="272"/>
      <c r="Q54" s="153">
        <v>1</v>
      </c>
      <c r="R54" s="153">
        <v>0.5</v>
      </c>
      <c r="S54" s="153">
        <v>0.5</v>
      </c>
      <c r="T54" s="107"/>
    </row>
    <row r="55" spans="1:20" s="58" customFormat="1">
      <c r="A55" s="102">
        <v>21</v>
      </c>
      <c r="B55" s="325"/>
      <c r="C55" s="229">
        <v>3</v>
      </c>
      <c r="D55" s="190" t="s">
        <v>57</v>
      </c>
      <c r="E55" s="108" t="s">
        <v>42</v>
      </c>
      <c r="F55" s="109" t="s">
        <v>32</v>
      </c>
      <c r="G55" s="192" t="s">
        <v>26</v>
      </c>
      <c r="H55" s="153">
        <v>30</v>
      </c>
      <c r="I55" s="101">
        <v>30</v>
      </c>
      <c r="J55" s="153">
        <v>20</v>
      </c>
      <c r="K55" s="153"/>
      <c r="L55" s="153">
        <v>30</v>
      </c>
      <c r="M55" s="153"/>
      <c r="N55" s="153"/>
      <c r="O55" s="153">
        <v>20</v>
      </c>
      <c r="P55" s="153">
        <v>2</v>
      </c>
      <c r="Q55" s="153">
        <v>2</v>
      </c>
      <c r="R55" s="153">
        <v>1.2</v>
      </c>
      <c r="S55" s="153">
        <v>0.8</v>
      </c>
      <c r="T55" s="107"/>
    </row>
    <row r="56" spans="1:20" s="58" customFormat="1">
      <c r="A56" s="102">
        <v>22</v>
      </c>
      <c r="B56" s="325"/>
      <c r="C56" s="229">
        <v>3</v>
      </c>
      <c r="D56" s="190" t="s">
        <v>58</v>
      </c>
      <c r="E56" s="108" t="s">
        <v>59</v>
      </c>
      <c r="F56" s="109" t="s">
        <v>32</v>
      </c>
      <c r="G56" s="192" t="s">
        <v>26</v>
      </c>
      <c r="H56" s="153">
        <v>30</v>
      </c>
      <c r="I56" s="101">
        <v>30</v>
      </c>
      <c r="J56" s="153">
        <v>20</v>
      </c>
      <c r="K56" s="153"/>
      <c r="L56" s="153">
        <v>30</v>
      </c>
      <c r="M56" s="153"/>
      <c r="N56" s="153"/>
      <c r="O56" s="153">
        <v>20</v>
      </c>
      <c r="P56" s="153">
        <v>2</v>
      </c>
      <c r="Q56" s="153">
        <v>2</v>
      </c>
      <c r="R56" s="153">
        <v>1.2</v>
      </c>
      <c r="S56" s="153">
        <v>0.8</v>
      </c>
      <c r="T56" s="107"/>
    </row>
    <row r="57" spans="1:20" s="58" customFormat="1">
      <c r="A57" s="102">
        <v>23</v>
      </c>
      <c r="B57" s="325"/>
      <c r="C57" s="229">
        <v>3</v>
      </c>
      <c r="D57" s="190" t="s">
        <v>60</v>
      </c>
      <c r="E57" s="108" t="s">
        <v>61</v>
      </c>
      <c r="F57" s="109" t="s">
        <v>32</v>
      </c>
      <c r="G57" s="192" t="s">
        <v>26</v>
      </c>
      <c r="H57" s="153">
        <v>15</v>
      </c>
      <c r="I57" s="101">
        <v>15</v>
      </c>
      <c r="J57" s="153">
        <v>35</v>
      </c>
      <c r="K57" s="153"/>
      <c r="L57" s="153">
        <v>15</v>
      </c>
      <c r="M57" s="153"/>
      <c r="N57" s="153"/>
      <c r="O57" s="153">
        <v>35</v>
      </c>
      <c r="P57" s="153">
        <v>2</v>
      </c>
      <c r="Q57" s="153">
        <v>2</v>
      </c>
      <c r="R57" s="153">
        <v>0.6</v>
      </c>
      <c r="S57" s="153">
        <v>1.4</v>
      </c>
      <c r="T57" s="107"/>
    </row>
    <row r="58" spans="1:20" s="58" customFormat="1">
      <c r="A58" s="316">
        <v>24</v>
      </c>
      <c r="B58" s="325"/>
      <c r="C58" s="229">
        <v>3</v>
      </c>
      <c r="D58" s="190" t="s">
        <v>226</v>
      </c>
      <c r="E58" s="313" t="s">
        <v>62</v>
      </c>
      <c r="F58" s="329" t="s">
        <v>63</v>
      </c>
      <c r="G58" s="192" t="s">
        <v>25</v>
      </c>
      <c r="H58" s="262">
        <v>25</v>
      </c>
      <c r="I58" s="101">
        <v>15</v>
      </c>
      <c r="J58" s="153">
        <v>15</v>
      </c>
      <c r="K58" s="153">
        <v>15</v>
      </c>
      <c r="L58" s="153"/>
      <c r="M58" s="153"/>
      <c r="N58" s="153"/>
      <c r="O58" s="153">
        <v>15</v>
      </c>
      <c r="P58" s="262">
        <v>3</v>
      </c>
      <c r="Q58" s="153">
        <v>1</v>
      </c>
      <c r="R58" s="153">
        <v>0.5</v>
      </c>
      <c r="S58" s="153">
        <v>0.5</v>
      </c>
      <c r="T58" s="107"/>
    </row>
    <row r="59" spans="1:20" s="58" customFormat="1">
      <c r="A59" s="317"/>
      <c r="B59" s="325"/>
      <c r="C59" s="229">
        <v>3</v>
      </c>
      <c r="D59" s="190" t="s">
        <v>194</v>
      </c>
      <c r="E59" s="314"/>
      <c r="F59" s="330"/>
      <c r="G59" s="192" t="s">
        <v>26</v>
      </c>
      <c r="H59" s="263"/>
      <c r="I59" s="101">
        <v>10</v>
      </c>
      <c r="J59" s="153">
        <v>40</v>
      </c>
      <c r="K59" s="153"/>
      <c r="L59" s="153">
        <v>10</v>
      </c>
      <c r="M59" s="153"/>
      <c r="N59" s="153"/>
      <c r="O59" s="153">
        <v>40</v>
      </c>
      <c r="P59" s="263"/>
      <c r="Q59" s="153">
        <v>2</v>
      </c>
      <c r="R59" s="153">
        <v>0.7</v>
      </c>
      <c r="S59" s="153">
        <v>1.3</v>
      </c>
      <c r="T59" s="107">
        <v>10</v>
      </c>
    </row>
    <row r="60" spans="1:20" s="58" customFormat="1">
      <c r="A60" s="316">
        <v>25</v>
      </c>
      <c r="B60" s="325"/>
      <c r="C60" s="229">
        <v>3</v>
      </c>
      <c r="D60" s="191" t="s">
        <v>267</v>
      </c>
      <c r="E60" s="204" t="s">
        <v>54</v>
      </c>
      <c r="F60" s="332" t="s">
        <v>70</v>
      </c>
      <c r="G60" s="192" t="s">
        <v>26</v>
      </c>
      <c r="H60" s="262">
        <v>20</v>
      </c>
      <c r="I60" s="290">
        <v>20</v>
      </c>
      <c r="J60" s="262">
        <v>50</v>
      </c>
      <c r="K60" s="262"/>
      <c r="L60" s="262">
        <v>20</v>
      </c>
      <c r="M60" s="153"/>
      <c r="N60" s="153"/>
      <c r="O60" s="262">
        <v>50</v>
      </c>
      <c r="P60" s="262">
        <v>3</v>
      </c>
      <c r="Q60" s="262">
        <v>3</v>
      </c>
      <c r="R60" s="262">
        <v>1</v>
      </c>
      <c r="S60" s="262">
        <v>2</v>
      </c>
      <c r="T60" s="271">
        <v>5</v>
      </c>
    </row>
    <row r="61" spans="1:20" s="58" customFormat="1">
      <c r="A61" s="317"/>
      <c r="B61" s="325"/>
      <c r="C61" s="229">
        <v>3</v>
      </c>
      <c r="D61" s="191" t="s">
        <v>268</v>
      </c>
      <c r="E61" s="205" t="s">
        <v>252</v>
      </c>
      <c r="F61" s="333"/>
      <c r="G61" s="192" t="s">
        <v>26</v>
      </c>
      <c r="H61" s="263"/>
      <c r="I61" s="291"/>
      <c r="J61" s="263"/>
      <c r="K61" s="263"/>
      <c r="L61" s="263"/>
      <c r="M61" s="153"/>
      <c r="N61" s="153"/>
      <c r="O61" s="263"/>
      <c r="P61" s="289"/>
      <c r="Q61" s="263"/>
      <c r="R61" s="263"/>
      <c r="S61" s="263"/>
      <c r="T61" s="272"/>
    </row>
    <row r="62" spans="1:20" s="58" customFormat="1">
      <c r="A62" s="316">
        <v>26</v>
      </c>
      <c r="B62" s="325"/>
      <c r="C62" s="229">
        <v>3</v>
      </c>
      <c r="D62" s="190" t="s">
        <v>239</v>
      </c>
      <c r="E62" s="313" t="s">
        <v>166</v>
      </c>
      <c r="F62" s="329" t="s">
        <v>46</v>
      </c>
      <c r="G62" s="192" t="s">
        <v>25</v>
      </c>
      <c r="H62" s="262">
        <v>20</v>
      </c>
      <c r="I62" s="154">
        <v>10</v>
      </c>
      <c r="J62" s="153">
        <v>20</v>
      </c>
      <c r="K62" s="153">
        <v>10</v>
      </c>
      <c r="L62" s="182"/>
      <c r="M62" s="153"/>
      <c r="N62" s="153"/>
      <c r="O62" s="153">
        <v>20</v>
      </c>
      <c r="P62" s="262">
        <v>2</v>
      </c>
      <c r="Q62" s="153">
        <v>1</v>
      </c>
      <c r="R62" s="153">
        <v>0.3</v>
      </c>
      <c r="S62" s="153">
        <v>0.7</v>
      </c>
      <c r="T62" s="107"/>
    </row>
    <row r="63" spans="1:20" s="58" customFormat="1">
      <c r="A63" s="317"/>
      <c r="B63" s="325"/>
      <c r="C63" s="229">
        <v>3</v>
      </c>
      <c r="D63" s="190" t="s">
        <v>195</v>
      </c>
      <c r="E63" s="314"/>
      <c r="F63" s="330"/>
      <c r="G63" s="192" t="s">
        <v>26</v>
      </c>
      <c r="H63" s="263"/>
      <c r="I63" s="154">
        <v>10</v>
      </c>
      <c r="J63" s="153">
        <v>20</v>
      </c>
      <c r="K63" s="153"/>
      <c r="L63" s="153">
        <v>10</v>
      </c>
      <c r="M63" s="153"/>
      <c r="N63" s="153"/>
      <c r="O63" s="153">
        <v>20</v>
      </c>
      <c r="P63" s="263"/>
      <c r="Q63" s="153">
        <v>1</v>
      </c>
      <c r="R63" s="153">
        <v>0.3</v>
      </c>
      <c r="S63" s="153">
        <v>0.7</v>
      </c>
      <c r="T63" s="107"/>
    </row>
    <row r="64" spans="1:20" s="58" customFormat="1">
      <c r="A64" s="102">
        <v>27</v>
      </c>
      <c r="B64" s="325"/>
      <c r="C64" s="229">
        <v>3</v>
      </c>
      <c r="D64" s="190" t="s">
        <v>319</v>
      </c>
      <c r="E64" s="108" t="s">
        <v>218</v>
      </c>
      <c r="F64" s="109" t="s">
        <v>178</v>
      </c>
      <c r="G64" s="192" t="s">
        <v>26</v>
      </c>
      <c r="H64" s="153">
        <v>10</v>
      </c>
      <c r="I64" s="154">
        <v>10</v>
      </c>
      <c r="J64" s="153">
        <v>15</v>
      </c>
      <c r="K64" s="153">
        <v>10</v>
      </c>
      <c r="L64" s="153"/>
      <c r="M64" s="153"/>
      <c r="N64" s="153"/>
      <c r="O64" s="153">
        <v>15</v>
      </c>
      <c r="P64" s="153">
        <v>1</v>
      </c>
      <c r="Q64" s="153">
        <v>1</v>
      </c>
      <c r="R64" s="153">
        <v>0.5</v>
      </c>
      <c r="S64" s="153">
        <v>0.5</v>
      </c>
      <c r="T64" s="107">
        <v>5</v>
      </c>
    </row>
    <row r="65" spans="1:20" s="58" customFormat="1">
      <c r="A65" s="102">
        <v>28</v>
      </c>
      <c r="B65" s="325"/>
      <c r="C65" s="229">
        <v>3</v>
      </c>
      <c r="D65" s="190" t="s">
        <v>320</v>
      </c>
      <c r="E65" s="108" t="s">
        <v>219</v>
      </c>
      <c r="F65" s="109" t="s">
        <v>178</v>
      </c>
      <c r="G65" s="192" t="s">
        <v>26</v>
      </c>
      <c r="H65" s="153">
        <v>10</v>
      </c>
      <c r="I65" s="154">
        <v>10</v>
      </c>
      <c r="J65" s="153">
        <v>15</v>
      </c>
      <c r="K65" s="153">
        <v>10</v>
      </c>
      <c r="L65" s="153"/>
      <c r="M65" s="153"/>
      <c r="N65" s="153"/>
      <c r="O65" s="153">
        <v>15</v>
      </c>
      <c r="P65" s="153">
        <v>1</v>
      </c>
      <c r="Q65" s="153">
        <v>1</v>
      </c>
      <c r="R65" s="153">
        <v>0.5</v>
      </c>
      <c r="S65" s="153">
        <v>0.5</v>
      </c>
      <c r="T65" s="107">
        <v>5</v>
      </c>
    </row>
    <row r="66" spans="1:20" s="58" customFormat="1" ht="22.5">
      <c r="A66" s="102">
        <v>29</v>
      </c>
      <c r="B66" s="325"/>
      <c r="C66" s="229">
        <v>3</v>
      </c>
      <c r="D66" s="190" t="s">
        <v>196</v>
      </c>
      <c r="E66" s="108" t="s">
        <v>180</v>
      </c>
      <c r="F66" s="109" t="s">
        <v>236</v>
      </c>
      <c r="G66" s="192" t="s">
        <v>26</v>
      </c>
      <c r="H66" s="153">
        <v>10</v>
      </c>
      <c r="I66" s="154">
        <v>10</v>
      </c>
      <c r="J66" s="153">
        <v>30</v>
      </c>
      <c r="K66" s="153">
        <v>10</v>
      </c>
      <c r="L66" s="153"/>
      <c r="M66" s="153"/>
      <c r="N66" s="153"/>
      <c r="O66" s="153">
        <v>30</v>
      </c>
      <c r="P66" s="153">
        <v>2</v>
      </c>
      <c r="Q66" s="153">
        <v>2</v>
      </c>
      <c r="R66" s="153">
        <v>0.8</v>
      </c>
      <c r="S66" s="153">
        <v>1.2</v>
      </c>
      <c r="T66" s="107">
        <v>10</v>
      </c>
    </row>
    <row r="67" spans="1:20" s="58" customFormat="1">
      <c r="A67" s="316">
        <v>30</v>
      </c>
      <c r="B67" s="325"/>
      <c r="C67" s="229">
        <v>3</v>
      </c>
      <c r="D67" s="190" t="s">
        <v>197</v>
      </c>
      <c r="E67" s="313" t="s">
        <v>220</v>
      </c>
      <c r="F67" s="329" t="s">
        <v>40</v>
      </c>
      <c r="G67" s="192" t="s">
        <v>25</v>
      </c>
      <c r="H67" s="262">
        <v>20</v>
      </c>
      <c r="I67" s="154">
        <v>10</v>
      </c>
      <c r="J67" s="153">
        <v>30</v>
      </c>
      <c r="K67" s="153">
        <v>10</v>
      </c>
      <c r="L67" s="183"/>
      <c r="M67" s="153"/>
      <c r="N67" s="153"/>
      <c r="O67" s="153">
        <v>30</v>
      </c>
      <c r="P67" s="262">
        <v>3</v>
      </c>
      <c r="Q67" s="153">
        <v>2</v>
      </c>
      <c r="R67" s="153">
        <v>0.8</v>
      </c>
      <c r="S67" s="153">
        <v>1.2</v>
      </c>
      <c r="T67" s="107">
        <v>10</v>
      </c>
    </row>
    <row r="68" spans="1:20" s="58" customFormat="1">
      <c r="A68" s="317"/>
      <c r="B68" s="325"/>
      <c r="C68" s="229">
        <v>3</v>
      </c>
      <c r="D68" s="190" t="s">
        <v>217</v>
      </c>
      <c r="E68" s="314"/>
      <c r="F68" s="330"/>
      <c r="G68" s="192" t="s">
        <v>26</v>
      </c>
      <c r="H68" s="263"/>
      <c r="I68" s="154">
        <v>10</v>
      </c>
      <c r="J68" s="153">
        <v>15</v>
      </c>
      <c r="K68" s="153"/>
      <c r="L68" s="153">
        <v>10</v>
      </c>
      <c r="M68" s="153"/>
      <c r="N68" s="153"/>
      <c r="O68" s="153">
        <v>15</v>
      </c>
      <c r="P68" s="263"/>
      <c r="Q68" s="153">
        <v>1</v>
      </c>
      <c r="R68" s="153">
        <v>0.5</v>
      </c>
      <c r="S68" s="153">
        <v>0.5</v>
      </c>
      <c r="T68" s="107">
        <v>5</v>
      </c>
    </row>
    <row r="69" spans="1:20" s="58" customFormat="1" ht="22.5">
      <c r="A69" s="102">
        <v>31</v>
      </c>
      <c r="B69" s="325"/>
      <c r="C69" s="229">
        <v>3</v>
      </c>
      <c r="D69" s="190" t="s">
        <v>216</v>
      </c>
      <c r="E69" s="108" t="s">
        <v>250</v>
      </c>
      <c r="F69" s="109" t="s">
        <v>178</v>
      </c>
      <c r="G69" s="192" t="s">
        <v>26</v>
      </c>
      <c r="H69" s="153">
        <v>10</v>
      </c>
      <c r="I69" s="154">
        <v>10</v>
      </c>
      <c r="J69" s="153">
        <v>25</v>
      </c>
      <c r="K69" s="153">
        <v>10</v>
      </c>
      <c r="L69" s="153"/>
      <c r="M69" s="153"/>
      <c r="N69" s="153"/>
      <c r="O69" s="153">
        <v>25</v>
      </c>
      <c r="P69" s="153">
        <v>2</v>
      </c>
      <c r="Q69" s="153">
        <v>2</v>
      </c>
      <c r="R69" s="153">
        <v>1</v>
      </c>
      <c r="S69" s="153">
        <v>1</v>
      </c>
      <c r="T69" s="107">
        <v>15</v>
      </c>
    </row>
    <row r="70" spans="1:20" s="58" customFormat="1">
      <c r="A70" s="135">
        <v>32</v>
      </c>
      <c r="B70" s="325"/>
      <c r="C70" s="229">
        <v>3</v>
      </c>
      <c r="D70" s="191" t="s">
        <v>269</v>
      </c>
      <c r="E70" s="149" t="s">
        <v>225</v>
      </c>
      <c r="F70" s="109" t="s">
        <v>178</v>
      </c>
      <c r="G70" s="129" t="s">
        <v>26</v>
      </c>
      <c r="H70" s="151">
        <v>10</v>
      </c>
      <c r="I70" s="147">
        <v>10</v>
      </c>
      <c r="J70" s="107">
        <v>15</v>
      </c>
      <c r="K70" s="107">
        <v>10</v>
      </c>
      <c r="L70" s="107"/>
      <c r="M70" s="107"/>
      <c r="N70" s="107"/>
      <c r="O70" s="107">
        <v>15</v>
      </c>
      <c r="P70" s="151">
        <v>1</v>
      </c>
      <c r="Q70" s="107">
        <v>1</v>
      </c>
      <c r="R70" s="107">
        <v>0.5</v>
      </c>
      <c r="S70" s="107">
        <v>0.5</v>
      </c>
      <c r="T70" s="107">
        <v>5</v>
      </c>
    </row>
    <row r="71" spans="1:20" s="58" customFormat="1">
      <c r="A71" s="95">
        <v>33</v>
      </c>
      <c r="B71" s="325"/>
      <c r="C71" s="229">
        <v>3</v>
      </c>
      <c r="D71" s="190" t="s">
        <v>294</v>
      </c>
      <c r="E71" s="142" t="s">
        <v>221</v>
      </c>
      <c r="F71" s="144" t="s">
        <v>236</v>
      </c>
      <c r="G71" s="193" t="s">
        <v>26</v>
      </c>
      <c r="H71" s="140">
        <v>10</v>
      </c>
      <c r="I71" s="152">
        <v>10</v>
      </c>
      <c r="J71" s="140">
        <v>15</v>
      </c>
      <c r="K71" s="140">
        <v>10</v>
      </c>
      <c r="L71" s="140"/>
      <c r="M71" s="140"/>
      <c r="N71" s="140"/>
      <c r="O71" s="140">
        <v>15</v>
      </c>
      <c r="P71" s="140">
        <v>1</v>
      </c>
      <c r="Q71" s="140">
        <v>1</v>
      </c>
      <c r="R71" s="140">
        <v>0.5</v>
      </c>
      <c r="S71" s="140">
        <v>0.5</v>
      </c>
      <c r="T71" s="150">
        <v>5</v>
      </c>
    </row>
    <row r="72" spans="1:20">
      <c r="A72" s="110"/>
      <c r="B72" s="325"/>
      <c r="C72" s="430" t="s">
        <v>65</v>
      </c>
      <c r="D72" s="431"/>
      <c r="E72" s="431"/>
      <c r="F72" s="431"/>
      <c r="G72" s="432"/>
      <c r="H72" s="111">
        <f>SUM(H51:H71)</f>
        <v>280</v>
      </c>
      <c r="I72" s="112">
        <f>SUM(I51:I71)</f>
        <v>280</v>
      </c>
      <c r="J72" s="111">
        <f>SUM(J51:J71)</f>
        <v>460</v>
      </c>
      <c r="K72" s="111">
        <f>SUM(K51:K71)</f>
        <v>125</v>
      </c>
      <c r="L72" s="111">
        <f>SUM(L51:L71)</f>
        <v>155</v>
      </c>
      <c r="M72" s="111">
        <f>SUM(M51:M59,M83,M84)</f>
        <v>0</v>
      </c>
      <c r="N72" s="111">
        <f>SUM(N51:N59,N83,N84)</f>
        <v>0</v>
      </c>
      <c r="O72" s="111">
        <f t="shared" ref="O72:T72" si="0">SUM(O51:O71)</f>
        <v>460</v>
      </c>
      <c r="P72" s="111">
        <f t="shared" si="0"/>
        <v>30</v>
      </c>
      <c r="Q72" s="111">
        <f t="shared" si="0"/>
        <v>30</v>
      </c>
      <c r="R72" s="111">
        <f t="shared" si="0"/>
        <v>12.8</v>
      </c>
      <c r="S72" s="111">
        <f t="shared" si="0"/>
        <v>17.199999999999996</v>
      </c>
      <c r="T72" s="184">
        <f t="shared" si="0"/>
        <v>75</v>
      </c>
    </row>
    <row r="73" spans="1:20" s="58" customFormat="1" ht="22.5">
      <c r="A73" s="96">
        <v>34</v>
      </c>
      <c r="B73" s="325"/>
      <c r="C73" s="229">
        <v>4</v>
      </c>
      <c r="D73" s="190" t="s">
        <v>293</v>
      </c>
      <c r="E73" s="143" t="s">
        <v>222</v>
      </c>
      <c r="F73" s="206" t="s">
        <v>236</v>
      </c>
      <c r="G73" s="153" t="s">
        <v>26</v>
      </c>
      <c r="H73" s="141">
        <v>10</v>
      </c>
      <c r="I73" s="146">
        <v>10</v>
      </c>
      <c r="J73" s="153">
        <v>15</v>
      </c>
      <c r="K73" s="153"/>
      <c r="L73" s="153">
        <v>10</v>
      </c>
      <c r="M73" s="153"/>
      <c r="N73" s="153"/>
      <c r="O73" s="153">
        <v>15</v>
      </c>
      <c r="P73" s="141">
        <v>1</v>
      </c>
      <c r="Q73" s="153">
        <v>1</v>
      </c>
      <c r="R73" s="153">
        <v>0.4</v>
      </c>
      <c r="S73" s="153">
        <v>0.6</v>
      </c>
      <c r="T73" s="107"/>
    </row>
    <row r="74" spans="1:20" s="58" customFormat="1">
      <c r="A74" s="316">
        <v>35</v>
      </c>
      <c r="B74" s="325"/>
      <c r="C74" s="229">
        <v>4</v>
      </c>
      <c r="D74" s="190" t="s">
        <v>229</v>
      </c>
      <c r="E74" s="313" t="s">
        <v>251</v>
      </c>
      <c r="F74" s="311" t="s">
        <v>46</v>
      </c>
      <c r="G74" s="113" t="s">
        <v>25</v>
      </c>
      <c r="H74" s="262">
        <v>20</v>
      </c>
      <c r="I74" s="146">
        <v>10</v>
      </c>
      <c r="J74" s="153">
        <v>30</v>
      </c>
      <c r="K74" s="153">
        <v>10</v>
      </c>
      <c r="L74" s="182"/>
      <c r="M74" s="153"/>
      <c r="N74" s="153"/>
      <c r="O74" s="153">
        <v>30</v>
      </c>
      <c r="P74" s="262">
        <v>3</v>
      </c>
      <c r="Q74" s="153">
        <v>2</v>
      </c>
      <c r="R74" s="153">
        <v>0.5</v>
      </c>
      <c r="S74" s="153">
        <v>1.5</v>
      </c>
      <c r="T74" s="107"/>
    </row>
    <row r="75" spans="1:20" s="58" customFormat="1">
      <c r="A75" s="317"/>
      <c r="B75" s="325"/>
      <c r="C75" s="229">
        <v>4</v>
      </c>
      <c r="D75" s="190" t="s">
        <v>198</v>
      </c>
      <c r="E75" s="314"/>
      <c r="F75" s="312"/>
      <c r="G75" s="113" t="s">
        <v>26</v>
      </c>
      <c r="H75" s="263"/>
      <c r="I75" s="146">
        <v>10</v>
      </c>
      <c r="J75" s="153">
        <v>15</v>
      </c>
      <c r="K75" s="153"/>
      <c r="L75" s="153">
        <v>10</v>
      </c>
      <c r="M75" s="153"/>
      <c r="N75" s="153"/>
      <c r="O75" s="153">
        <v>15</v>
      </c>
      <c r="P75" s="263"/>
      <c r="Q75" s="153">
        <v>1</v>
      </c>
      <c r="R75" s="153">
        <v>0.5</v>
      </c>
      <c r="S75" s="153">
        <v>0.5</v>
      </c>
      <c r="T75" s="107">
        <v>5</v>
      </c>
    </row>
    <row r="76" spans="1:20" s="58" customFormat="1">
      <c r="A76" s="316">
        <v>36</v>
      </c>
      <c r="B76" s="325"/>
      <c r="C76" s="229">
        <v>4</v>
      </c>
      <c r="D76" s="191" t="s">
        <v>270</v>
      </c>
      <c r="E76" s="277" t="s">
        <v>83</v>
      </c>
      <c r="F76" s="278" t="s">
        <v>70</v>
      </c>
      <c r="G76" s="155" t="s">
        <v>22</v>
      </c>
      <c r="H76" s="279">
        <v>30</v>
      </c>
      <c r="I76" s="210">
        <v>15</v>
      </c>
      <c r="J76" s="185">
        <v>10</v>
      </c>
      <c r="K76" s="185">
        <v>15</v>
      </c>
      <c r="L76" s="185"/>
      <c r="M76" s="185"/>
      <c r="N76" s="185"/>
      <c r="O76" s="185">
        <v>10</v>
      </c>
      <c r="P76" s="274">
        <v>3</v>
      </c>
      <c r="Q76" s="185">
        <v>1</v>
      </c>
      <c r="R76" s="185">
        <v>0.6</v>
      </c>
      <c r="S76" s="185">
        <v>0.4</v>
      </c>
      <c r="T76" s="194"/>
    </row>
    <row r="77" spans="1:20" s="58" customFormat="1">
      <c r="A77" s="317"/>
      <c r="B77" s="325"/>
      <c r="C77" s="229">
        <v>4</v>
      </c>
      <c r="D77" s="191" t="s">
        <v>271</v>
      </c>
      <c r="E77" s="277"/>
      <c r="F77" s="278"/>
      <c r="G77" s="155" t="s">
        <v>26</v>
      </c>
      <c r="H77" s="279"/>
      <c r="I77" s="210">
        <v>15</v>
      </c>
      <c r="J77" s="185">
        <v>35</v>
      </c>
      <c r="K77" s="185"/>
      <c r="L77" s="185">
        <v>15</v>
      </c>
      <c r="M77" s="185"/>
      <c r="N77" s="185"/>
      <c r="O77" s="185">
        <v>35</v>
      </c>
      <c r="P77" s="275"/>
      <c r="Q77" s="185">
        <v>2</v>
      </c>
      <c r="R77" s="185">
        <v>0.6</v>
      </c>
      <c r="S77" s="185">
        <v>1.4</v>
      </c>
      <c r="T77" s="194"/>
    </row>
    <row r="78" spans="1:20">
      <c r="A78" s="318">
        <v>37</v>
      </c>
      <c r="B78" s="325"/>
      <c r="C78" s="229">
        <v>4</v>
      </c>
      <c r="D78" s="191" t="s">
        <v>272</v>
      </c>
      <c r="E78" s="277" t="s">
        <v>253</v>
      </c>
      <c r="F78" s="278" t="s">
        <v>70</v>
      </c>
      <c r="G78" s="155" t="s">
        <v>22</v>
      </c>
      <c r="H78" s="279">
        <v>30</v>
      </c>
      <c r="I78" s="210">
        <v>15</v>
      </c>
      <c r="J78" s="185">
        <v>10</v>
      </c>
      <c r="K78" s="185">
        <v>15</v>
      </c>
      <c r="L78" s="185"/>
      <c r="M78" s="185"/>
      <c r="N78" s="185"/>
      <c r="O78" s="185">
        <v>10</v>
      </c>
      <c r="P78" s="275"/>
      <c r="Q78" s="185">
        <v>1</v>
      </c>
      <c r="R78" s="185">
        <v>0.6</v>
      </c>
      <c r="S78" s="185">
        <v>0.4</v>
      </c>
      <c r="T78" s="194"/>
    </row>
    <row r="79" spans="1:20">
      <c r="A79" s="319"/>
      <c r="B79" s="325"/>
      <c r="C79" s="229">
        <v>4</v>
      </c>
      <c r="D79" s="191" t="s">
        <v>273</v>
      </c>
      <c r="E79" s="277"/>
      <c r="F79" s="278"/>
      <c r="G79" s="155" t="s">
        <v>26</v>
      </c>
      <c r="H79" s="279"/>
      <c r="I79" s="210">
        <v>15</v>
      </c>
      <c r="J79" s="185">
        <v>35</v>
      </c>
      <c r="K79" s="185"/>
      <c r="L79" s="185">
        <v>15</v>
      </c>
      <c r="M79" s="185"/>
      <c r="N79" s="185"/>
      <c r="O79" s="185">
        <v>35</v>
      </c>
      <c r="P79" s="276"/>
      <c r="Q79" s="185">
        <v>2</v>
      </c>
      <c r="R79" s="185">
        <v>0.6</v>
      </c>
      <c r="S79" s="185">
        <v>1.4</v>
      </c>
      <c r="T79" s="194"/>
    </row>
    <row r="80" spans="1:20">
      <c r="A80" s="115">
        <v>38</v>
      </c>
      <c r="B80" s="325"/>
      <c r="C80" s="229">
        <v>4</v>
      </c>
      <c r="D80" s="190" t="s">
        <v>230</v>
      </c>
      <c r="E80" s="108" t="s">
        <v>177</v>
      </c>
      <c r="F80" s="206" t="s">
        <v>35</v>
      </c>
      <c r="G80" s="153" t="s">
        <v>26</v>
      </c>
      <c r="H80" s="153">
        <v>15</v>
      </c>
      <c r="I80" s="101">
        <v>15</v>
      </c>
      <c r="J80" s="153">
        <v>40</v>
      </c>
      <c r="K80" s="153"/>
      <c r="L80" s="153">
        <v>15</v>
      </c>
      <c r="M80" s="153"/>
      <c r="N80" s="153"/>
      <c r="O80" s="153">
        <v>40</v>
      </c>
      <c r="P80" s="153">
        <v>2</v>
      </c>
      <c r="Q80" s="153">
        <v>2</v>
      </c>
      <c r="R80" s="153">
        <v>0.5</v>
      </c>
      <c r="S80" s="153">
        <v>1.5</v>
      </c>
      <c r="T80" s="107"/>
    </row>
    <row r="81" spans="1:20" s="58" customFormat="1" ht="33.75">
      <c r="A81" s="96">
        <v>39</v>
      </c>
      <c r="B81" s="325"/>
      <c r="C81" s="229">
        <v>4</v>
      </c>
      <c r="D81" s="190" t="s">
        <v>317</v>
      </c>
      <c r="E81" s="143" t="s">
        <v>167</v>
      </c>
      <c r="F81" s="206" t="s">
        <v>236</v>
      </c>
      <c r="G81" s="153" t="s">
        <v>26</v>
      </c>
      <c r="H81" s="141">
        <v>10</v>
      </c>
      <c r="I81" s="146">
        <v>10</v>
      </c>
      <c r="J81" s="153">
        <v>35</v>
      </c>
      <c r="K81" s="153">
        <v>10</v>
      </c>
      <c r="L81" s="153"/>
      <c r="M81" s="153"/>
      <c r="N81" s="153"/>
      <c r="O81" s="153">
        <v>35</v>
      </c>
      <c r="P81" s="141">
        <v>2</v>
      </c>
      <c r="Q81" s="153">
        <v>2</v>
      </c>
      <c r="R81" s="153">
        <v>0.6</v>
      </c>
      <c r="S81" s="153">
        <v>0.4</v>
      </c>
      <c r="T81" s="107">
        <v>5</v>
      </c>
    </row>
    <row r="82" spans="1:20" s="58" customFormat="1" ht="22.5">
      <c r="A82" s="138">
        <v>40</v>
      </c>
      <c r="B82" s="325"/>
      <c r="C82" s="229">
        <v>4</v>
      </c>
      <c r="D82" s="191" t="s">
        <v>274</v>
      </c>
      <c r="E82" s="108" t="s">
        <v>90</v>
      </c>
      <c r="F82" s="206" t="s">
        <v>53</v>
      </c>
      <c r="G82" s="153" t="s">
        <v>26</v>
      </c>
      <c r="H82" s="153">
        <v>15</v>
      </c>
      <c r="I82" s="101">
        <v>15</v>
      </c>
      <c r="J82" s="153">
        <v>30</v>
      </c>
      <c r="K82" s="153"/>
      <c r="L82" s="153">
        <v>15</v>
      </c>
      <c r="M82" s="153"/>
      <c r="N82" s="153"/>
      <c r="O82" s="153">
        <v>30</v>
      </c>
      <c r="P82" s="153">
        <v>2</v>
      </c>
      <c r="Q82" s="153">
        <v>2</v>
      </c>
      <c r="R82" s="153">
        <v>0.8</v>
      </c>
      <c r="S82" s="153">
        <v>1.2</v>
      </c>
      <c r="T82" s="107">
        <v>5</v>
      </c>
    </row>
    <row r="83" spans="1:20" s="58" customFormat="1">
      <c r="A83" s="320">
        <v>41</v>
      </c>
      <c r="B83" s="325"/>
      <c r="C83" s="229">
        <v>4</v>
      </c>
      <c r="D83" s="191" t="s">
        <v>275</v>
      </c>
      <c r="E83" s="313" t="s">
        <v>64</v>
      </c>
      <c r="F83" s="311" t="s">
        <v>63</v>
      </c>
      <c r="G83" s="153" t="s">
        <v>22</v>
      </c>
      <c r="H83" s="262">
        <v>25</v>
      </c>
      <c r="I83" s="101">
        <v>10</v>
      </c>
      <c r="J83" s="153">
        <v>20</v>
      </c>
      <c r="K83" s="153">
        <v>10</v>
      </c>
      <c r="L83" s="153"/>
      <c r="M83" s="153"/>
      <c r="N83" s="153"/>
      <c r="O83" s="153">
        <v>20</v>
      </c>
      <c r="P83" s="262">
        <v>2</v>
      </c>
      <c r="Q83" s="153">
        <v>1</v>
      </c>
      <c r="R83" s="153">
        <v>0.3</v>
      </c>
      <c r="S83" s="153">
        <v>0.7</v>
      </c>
      <c r="T83" s="107"/>
    </row>
    <row r="84" spans="1:20" s="58" customFormat="1">
      <c r="A84" s="317"/>
      <c r="B84" s="325"/>
      <c r="C84" s="229">
        <v>4</v>
      </c>
      <c r="D84" s="191" t="s">
        <v>276</v>
      </c>
      <c r="E84" s="314"/>
      <c r="F84" s="312"/>
      <c r="G84" s="153" t="s">
        <v>26</v>
      </c>
      <c r="H84" s="263"/>
      <c r="I84" s="101">
        <v>15</v>
      </c>
      <c r="J84" s="153">
        <v>15</v>
      </c>
      <c r="K84" s="153"/>
      <c r="L84" s="153">
        <v>15</v>
      </c>
      <c r="M84" s="153"/>
      <c r="N84" s="153"/>
      <c r="O84" s="153">
        <v>15</v>
      </c>
      <c r="P84" s="263"/>
      <c r="Q84" s="153">
        <v>1</v>
      </c>
      <c r="R84" s="153">
        <v>0.5</v>
      </c>
      <c r="S84" s="153">
        <v>0.5</v>
      </c>
      <c r="T84" s="107"/>
    </row>
    <row r="85" spans="1:20" s="84" customFormat="1">
      <c r="A85" s="116">
        <v>42</v>
      </c>
      <c r="B85" s="325"/>
      <c r="C85" s="229">
        <v>4</v>
      </c>
      <c r="D85" s="190" t="s">
        <v>199</v>
      </c>
      <c r="E85" s="195" t="s">
        <v>66</v>
      </c>
      <c r="F85" s="206" t="s">
        <v>40</v>
      </c>
      <c r="G85" s="113" t="s">
        <v>26</v>
      </c>
      <c r="H85" s="153">
        <v>30</v>
      </c>
      <c r="I85" s="101">
        <v>30</v>
      </c>
      <c r="J85" s="153">
        <v>20</v>
      </c>
      <c r="K85" s="153"/>
      <c r="L85" s="153">
        <v>30</v>
      </c>
      <c r="M85" s="153"/>
      <c r="N85" s="153"/>
      <c r="O85" s="153">
        <v>20</v>
      </c>
      <c r="P85" s="153">
        <v>2</v>
      </c>
      <c r="Q85" s="153">
        <v>2</v>
      </c>
      <c r="R85" s="153">
        <v>1.2</v>
      </c>
      <c r="S85" s="153">
        <v>0.8</v>
      </c>
      <c r="T85" s="107"/>
    </row>
    <row r="86" spans="1:20" s="84" customFormat="1">
      <c r="A86" s="321">
        <v>43</v>
      </c>
      <c r="B86" s="325"/>
      <c r="C86" s="229">
        <v>4</v>
      </c>
      <c r="D86" s="190" t="s">
        <v>232</v>
      </c>
      <c r="E86" s="313" t="s">
        <v>56</v>
      </c>
      <c r="F86" s="311" t="s">
        <v>53</v>
      </c>
      <c r="G86" s="153" t="s">
        <v>25</v>
      </c>
      <c r="H86" s="262">
        <v>25</v>
      </c>
      <c r="I86" s="101">
        <v>15</v>
      </c>
      <c r="J86" s="153">
        <v>35</v>
      </c>
      <c r="K86" s="153">
        <v>15</v>
      </c>
      <c r="L86" s="153"/>
      <c r="M86" s="153"/>
      <c r="N86" s="153"/>
      <c r="O86" s="153">
        <v>35</v>
      </c>
      <c r="P86" s="309">
        <v>4</v>
      </c>
      <c r="Q86" s="153">
        <v>2</v>
      </c>
      <c r="R86" s="153">
        <v>0.6</v>
      </c>
      <c r="S86" s="153">
        <v>1.4</v>
      </c>
      <c r="T86" s="107"/>
    </row>
    <row r="87" spans="1:20" s="84" customFormat="1">
      <c r="A87" s="322"/>
      <c r="B87" s="325"/>
      <c r="C87" s="229">
        <v>4</v>
      </c>
      <c r="D87" s="190" t="s">
        <v>233</v>
      </c>
      <c r="E87" s="314"/>
      <c r="F87" s="312"/>
      <c r="G87" s="153" t="s">
        <v>26</v>
      </c>
      <c r="H87" s="263"/>
      <c r="I87" s="101">
        <v>10</v>
      </c>
      <c r="J87" s="153">
        <v>30</v>
      </c>
      <c r="K87" s="153"/>
      <c r="L87" s="153">
        <v>10</v>
      </c>
      <c r="M87" s="153"/>
      <c r="N87" s="153"/>
      <c r="O87" s="153">
        <v>30</v>
      </c>
      <c r="P87" s="310"/>
      <c r="Q87" s="153">
        <v>2</v>
      </c>
      <c r="R87" s="153">
        <v>0.8</v>
      </c>
      <c r="S87" s="153">
        <v>1.2</v>
      </c>
      <c r="T87" s="107">
        <v>10</v>
      </c>
    </row>
    <row r="88" spans="1:20" s="84" customFormat="1">
      <c r="A88" s="116">
        <v>44</v>
      </c>
      <c r="B88" s="325"/>
      <c r="C88" s="229">
        <v>4</v>
      </c>
      <c r="D88" s="190" t="s">
        <v>68</v>
      </c>
      <c r="E88" s="108" t="s">
        <v>42</v>
      </c>
      <c r="F88" s="206" t="s">
        <v>32</v>
      </c>
      <c r="G88" s="153" t="s">
        <v>26</v>
      </c>
      <c r="H88" s="153">
        <v>30</v>
      </c>
      <c r="I88" s="101">
        <v>30</v>
      </c>
      <c r="J88" s="153">
        <v>20</v>
      </c>
      <c r="K88" s="153"/>
      <c r="L88" s="153">
        <v>30</v>
      </c>
      <c r="M88" s="153"/>
      <c r="N88" s="153"/>
      <c r="O88" s="153">
        <v>20</v>
      </c>
      <c r="P88" s="153">
        <v>2</v>
      </c>
      <c r="Q88" s="153">
        <v>2</v>
      </c>
      <c r="R88" s="153">
        <v>1.2</v>
      </c>
      <c r="S88" s="153">
        <v>0.8</v>
      </c>
      <c r="T88" s="107"/>
    </row>
    <row r="89" spans="1:20" s="84" customFormat="1">
      <c r="A89" s="116">
        <v>45</v>
      </c>
      <c r="B89" s="325"/>
      <c r="C89" s="229">
        <v>4</v>
      </c>
      <c r="D89" s="190" t="s">
        <v>200</v>
      </c>
      <c r="E89" s="108" t="s">
        <v>69</v>
      </c>
      <c r="F89" s="206" t="s">
        <v>161</v>
      </c>
      <c r="G89" s="153" t="s">
        <v>26</v>
      </c>
      <c r="H89" s="153">
        <v>15</v>
      </c>
      <c r="I89" s="101">
        <v>15</v>
      </c>
      <c r="J89" s="153">
        <v>15</v>
      </c>
      <c r="K89" s="153"/>
      <c r="L89" s="153"/>
      <c r="M89" s="153"/>
      <c r="N89" s="153">
        <v>15</v>
      </c>
      <c r="O89" s="153">
        <v>15</v>
      </c>
      <c r="P89" s="153">
        <v>1</v>
      </c>
      <c r="Q89" s="153">
        <v>1</v>
      </c>
      <c r="R89" s="153">
        <v>0.5</v>
      </c>
      <c r="S89" s="153">
        <v>0.5</v>
      </c>
      <c r="T89" s="107"/>
    </row>
    <row r="90" spans="1:20" s="84" customFormat="1" ht="23.25" customHeight="1">
      <c r="A90" s="116">
        <v>46</v>
      </c>
      <c r="B90" s="325"/>
      <c r="C90" s="229">
        <v>4</v>
      </c>
      <c r="D90" s="190" t="s">
        <v>223</v>
      </c>
      <c r="E90" s="108" t="s">
        <v>172</v>
      </c>
      <c r="F90" s="206" t="s">
        <v>71</v>
      </c>
      <c r="G90" s="153" t="s">
        <v>26</v>
      </c>
      <c r="H90" s="153">
        <v>60</v>
      </c>
      <c r="I90" s="154">
        <v>60</v>
      </c>
      <c r="J90" s="153">
        <v>30</v>
      </c>
      <c r="K90" s="153"/>
      <c r="L90" s="153"/>
      <c r="M90" s="153">
        <v>60</v>
      </c>
      <c r="N90" s="153"/>
      <c r="O90" s="153">
        <v>30</v>
      </c>
      <c r="P90" s="153">
        <v>3</v>
      </c>
      <c r="Q90" s="153">
        <v>3</v>
      </c>
      <c r="R90" s="153">
        <v>2</v>
      </c>
      <c r="S90" s="153">
        <v>1</v>
      </c>
      <c r="T90" s="107"/>
    </row>
    <row r="91" spans="1:20" s="84" customFormat="1">
      <c r="A91" s="116">
        <v>47</v>
      </c>
      <c r="B91" s="325"/>
      <c r="C91" s="229">
        <v>4</v>
      </c>
      <c r="D91" s="190" t="s">
        <v>224</v>
      </c>
      <c r="E91" s="108" t="s">
        <v>183</v>
      </c>
      <c r="F91" s="206" t="s">
        <v>71</v>
      </c>
      <c r="G91" s="153" t="s">
        <v>26</v>
      </c>
      <c r="H91" s="153">
        <v>60</v>
      </c>
      <c r="I91" s="154">
        <v>60</v>
      </c>
      <c r="J91" s="153">
        <v>30</v>
      </c>
      <c r="K91" s="153"/>
      <c r="L91" s="153"/>
      <c r="M91" s="153">
        <v>60</v>
      </c>
      <c r="N91" s="153"/>
      <c r="O91" s="153">
        <v>30</v>
      </c>
      <c r="P91" s="153">
        <v>3</v>
      </c>
      <c r="Q91" s="153">
        <v>3</v>
      </c>
      <c r="R91" s="153">
        <v>2</v>
      </c>
      <c r="S91" s="153">
        <v>1</v>
      </c>
      <c r="T91" s="107"/>
    </row>
    <row r="92" spans="1:20" s="84" customFormat="1">
      <c r="A92" s="117"/>
      <c r="B92" s="324"/>
      <c r="C92" s="433" t="s">
        <v>72</v>
      </c>
      <c r="D92" s="434"/>
      <c r="E92" s="434"/>
      <c r="F92" s="434"/>
      <c r="G92" s="435"/>
      <c r="H92" s="118">
        <f>SUM(H73:H91)-20</f>
        <v>355</v>
      </c>
      <c r="I92" s="118">
        <f>SUM(I73:I91)-20</f>
        <v>355</v>
      </c>
      <c r="J92" s="118">
        <f>SUM(J73:J91)-55</f>
        <v>415</v>
      </c>
      <c r="K92" s="118">
        <f>SUM(K73:K91)-10</f>
        <v>65</v>
      </c>
      <c r="L92" s="118">
        <f>SUM(L73:L91)-10</f>
        <v>155</v>
      </c>
      <c r="M92" s="118">
        <f>SUM(M73:M91)</f>
        <v>120</v>
      </c>
      <c r="N92" s="118">
        <f>SUM(N73:N91)</f>
        <v>15</v>
      </c>
      <c r="O92" s="118">
        <f>SUM(O73:O91)-55</f>
        <v>415</v>
      </c>
      <c r="P92" s="118">
        <v>30</v>
      </c>
      <c r="Q92" s="118">
        <f>SUM(Q73:Q91)-3</f>
        <v>30</v>
      </c>
      <c r="R92" s="118">
        <f>SUM(R73:R91)-0.8</f>
        <v>14</v>
      </c>
      <c r="S92" s="118">
        <f>SUM(S73:S91)-2.2</f>
        <v>15.000000000000004</v>
      </c>
      <c r="T92" s="179">
        <f>SUM(T73:T90)</f>
        <v>25</v>
      </c>
    </row>
    <row r="93" spans="1:20">
      <c r="A93" s="344" t="s">
        <v>73</v>
      </c>
      <c r="B93" s="344"/>
      <c r="C93" s="344"/>
      <c r="D93" s="344"/>
      <c r="E93" s="344"/>
      <c r="F93" s="344"/>
      <c r="G93" s="344"/>
      <c r="H93" s="119">
        <f t="shared" ref="H93:P93" si="1">SUM(H72,H92)</f>
        <v>635</v>
      </c>
      <c r="I93" s="119">
        <f t="shared" si="1"/>
        <v>635</v>
      </c>
      <c r="J93" s="119">
        <f t="shared" si="1"/>
        <v>875</v>
      </c>
      <c r="K93" s="119">
        <f t="shared" si="1"/>
        <v>190</v>
      </c>
      <c r="L93" s="119">
        <f t="shared" si="1"/>
        <v>310</v>
      </c>
      <c r="M93" s="119">
        <f t="shared" si="1"/>
        <v>120</v>
      </c>
      <c r="N93" s="119">
        <f t="shared" si="1"/>
        <v>15</v>
      </c>
      <c r="O93" s="119">
        <f t="shared" si="1"/>
        <v>875</v>
      </c>
      <c r="P93" s="119">
        <f t="shared" si="1"/>
        <v>60</v>
      </c>
      <c r="Q93" s="119">
        <v>60</v>
      </c>
      <c r="R93" s="119">
        <f>SUM(R72,R92)</f>
        <v>26.8</v>
      </c>
      <c r="S93" s="119">
        <f>SUM(S72,S92)</f>
        <v>32.200000000000003</v>
      </c>
      <c r="T93" s="119">
        <f>SUM(T72,T92)</f>
        <v>100</v>
      </c>
    </row>
    <row r="94" spans="1:20" s="84" customFormat="1">
      <c r="A94" s="116">
        <v>48</v>
      </c>
      <c r="B94" s="331" t="s">
        <v>74</v>
      </c>
      <c r="C94" s="229">
        <v>5</v>
      </c>
      <c r="D94" s="190" t="s">
        <v>201</v>
      </c>
      <c r="E94" s="108" t="s">
        <v>75</v>
      </c>
      <c r="F94" s="109" t="s">
        <v>49</v>
      </c>
      <c r="G94" s="192" t="s">
        <v>22</v>
      </c>
      <c r="H94" s="153">
        <v>10</v>
      </c>
      <c r="I94" s="101">
        <v>10</v>
      </c>
      <c r="J94" s="153">
        <v>15</v>
      </c>
      <c r="K94" s="153">
        <v>10</v>
      </c>
      <c r="L94" s="153"/>
      <c r="M94" s="153"/>
      <c r="N94" s="153"/>
      <c r="O94" s="153">
        <v>15</v>
      </c>
      <c r="P94" s="153">
        <v>1</v>
      </c>
      <c r="Q94" s="153">
        <v>1</v>
      </c>
      <c r="R94" s="153">
        <v>0.4</v>
      </c>
      <c r="S94" s="153">
        <v>0.6</v>
      </c>
      <c r="T94" s="123"/>
    </row>
    <row r="95" spans="1:20" s="84" customFormat="1" ht="22.5">
      <c r="A95" s="136">
        <v>49</v>
      </c>
      <c r="B95" s="331"/>
      <c r="C95" s="229">
        <v>5</v>
      </c>
      <c r="D95" s="190" t="s">
        <v>318</v>
      </c>
      <c r="E95" s="143" t="s">
        <v>80</v>
      </c>
      <c r="F95" s="145" t="s">
        <v>35</v>
      </c>
      <c r="G95" s="192" t="s">
        <v>25</v>
      </c>
      <c r="H95" s="141">
        <v>15</v>
      </c>
      <c r="I95" s="146">
        <v>15</v>
      </c>
      <c r="J95" s="153">
        <v>50</v>
      </c>
      <c r="K95" s="153">
        <v>15</v>
      </c>
      <c r="L95" s="153"/>
      <c r="M95" s="153"/>
      <c r="N95" s="153"/>
      <c r="O95" s="153">
        <v>50</v>
      </c>
      <c r="P95" s="141">
        <v>3</v>
      </c>
      <c r="Q95" s="153">
        <v>3</v>
      </c>
      <c r="R95" s="153">
        <v>1</v>
      </c>
      <c r="S95" s="153">
        <v>2</v>
      </c>
      <c r="T95" s="107">
        <v>10</v>
      </c>
    </row>
    <row r="96" spans="1:20" s="81" customFormat="1">
      <c r="A96" s="316">
        <v>50</v>
      </c>
      <c r="B96" s="331"/>
      <c r="C96" s="229">
        <v>5</v>
      </c>
      <c r="D96" s="190" t="s">
        <v>202</v>
      </c>
      <c r="E96" s="313" t="s">
        <v>168</v>
      </c>
      <c r="F96" s="329" t="s">
        <v>46</v>
      </c>
      <c r="G96" s="192" t="s">
        <v>25</v>
      </c>
      <c r="H96" s="262">
        <v>20</v>
      </c>
      <c r="I96" s="154">
        <v>10</v>
      </c>
      <c r="J96" s="153">
        <v>30</v>
      </c>
      <c r="K96" s="153">
        <v>10</v>
      </c>
      <c r="L96" s="186"/>
      <c r="M96" s="153"/>
      <c r="N96" s="153"/>
      <c r="O96" s="153">
        <v>30</v>
      </c>
      <c r="P96" s="262">
        <v>3</v>
      </c>
      <c r="Q96" s="153">
        <v>2</v>
      </c>
      <c r="R96" s="153">
        <v>0.8</v>
      </c>
      <c r="S96" s="153">
        <v>1.2</v>
      </c>
      <c r="T96" s="107">
        <v>10</v>
      </c>
    </row>
    <row r="97" spans="1:20" s="81" customFormat="1">
      <c r="A97" s="317"/>
      <c r="B97" s="331"/>
      <c r="C97" s="229">
        <v>5</v>
      </c>
      <c r="D97" s="190" t="s">
        <v>203</v>
      </c>
      <c r="E97" s="314"/>
      <c r="F97" s="330"/>
      <c r="G97" s="192" t="s">
        <v>26</v>
      </c>
      <c r="H97" s="263"/>
      <c r="I97" s="154">
        <v>10</v>
      </c>
      <c r="J97" s="153">
        <v>15</v>
      </c>
      <c r="K97" s="153"/>
      <c r="L97" s="153">
        <v>10</v>
      </c>
      <c r="M97" s="153"/>
      <c r="N97" s="153"/>
      <c r="O97" s="153">
        <v>15</v>
      </c>
      <c r="P97" s="263"/>
      <c r="Q97" s="153">
        <v>1</v>
      </c>
      <c r="R97" s="153">
        <v>0.4</v>
      </c>
      <c r="S97" s="153">
        <v>0.6</v>
      </c>
      <c r="T97" s="107"/>
    </row>
    <row r="98" spans="1:20" s="81" customFormat="1">
      <c r="A98" s="316">
        <v>51</v>
      </c>
      <c r="B98" s="331"/>
      <c r="C98" s="229">
        <v>5</v>
      </c>
      <c r="D98" s="190" t="s">
        <v>204</v>
      </c>
      <c r="E98" s="313" t="s">
        <v>169</v>
      </c>
      <c r="F98" s="329" t="s">
        <v>46</v>
      </c>
      <c r="G98" s="192" t="s">
        <v>25</v>
      </c>
      <c r="H98" s="262">
        <v>20</v>
      </c>
      <c r="I98" s="154">
        <v>10</v>
      </c>
      <c r="J98" s="153">
        <v>30</v>
      </c>
      <c r="K98" s="113">
        <v>10</v>
      </c>
      <c r="L98" s="186"/>
      <c r="M98" s="113"/>
      <c r="N98" s="113"/>
      <c r="O98" s="153">
        <v>30</v>
      </c>
      <c r="P98" s="262">
        <v>3</v>
      </c>
      <c r="Q98" s="153">
        <v>2</v>
      </c>
      <c r="R98" s="153">
        <v>0.8</v>
      </c>
      <c r="S98" s="153">
        <v>1.2</v>
      </c>
      <c r="T98" s="107">
        <v>10</v>
      </c>
    </row>
    <row r="99" spans="1:20" s="81" customFormat="1">
      <c r="A99" s="317"/>
      <c r="B99" s="331"/>
      <c r="C99" s="229">
        <v>5</v>
      </c>
      <c r="D99" s="190" t="s">
        <v>205</v>
      </c>
      <c r="E99" s="314"/>
      <c r="F99" s="330"/>
      <c r="G99" s="192" t="s">
        <v>26</v>
      </c>
      <c r="H99" s="263"/>
      <c r="I99" s="154">
        <v>10</v>
      </c>
      <c r="J99" s="153">
        <v>15</v>
      </c>
      <c r="K99" s="113"/>
      <c r="L99" s="113">
        <v>10</v>
      </c>
      <c r="M99" s="113"/>
      <c r="N99" s="113"/>
      <c r="O99" s="153">
        <v>15</v>
      </c>
      <c r="P99" s="263"/>
      <c r="Q99" s="153">
        <v>1</v>
      </c>
      <c r="R99" s="153">
        <v>0.4</v>
      </c>
      <c r="S99" s="153">
        <v>0.6</v>
      </c>
      <c r="T99" s="107"/>
    </row>
    <row r="100" spans="1:20" s="81" customFormat="1">
      <c r="A100" s="316">
        <v>52</v>
      </c>
      <c r="B100" s="331"/>
      <c r="C100" s="229">
        <v>5</v>
      </c>
      <c r="D100" s="190" t="s">
        <v>206</v>
      </c>
      <c r="E100" s="313" t="s">
        <v>170</v>
      </c>
      <c r="F100" s="329" t="s">
        <v>46</v>
      </c>
      <c r="G100" s="192" t="s">
        <v>25</v>
      </c>
      <c r="H100" s="262">
        <v>20</v>
      </c>
      <c r="I100" s="154">
        <v>10</v>
      </c>
      <c r="J100" s="153">
        <v>30</v>
      </c>
      <c r="K100" s="113">
        <v>10</v>
      </c>
      <c r="L100" s="186"/>
      <c r="M100" s="113"/>
      <c r="N100" s="113"/>
      <c r="O100" s="153">
        <v>30</v>
      </c>
      <c r="P100" s="262">
        <v>3</v>
      </c>
      <c r="Q100" s="153">
        <v>2</v>
      </c>
      <c r="R100" s="153">
        <v>0.8</v>
      </c>
      <c r="S100" s="153">
        <v>1.2</v>
      </c>
      <c r="T100" s="107">
        <v>10</v>
      </c>
    </row>
    <row r="101" spans="1:20" s="81" customFormat="1">
      <c r="A101" s="317"/>
      <c r="B101" s="331"/>
      <c r="C101" s="229">
        <v>5</v>
      </c>
      <c r="D101" s="190" t="s">
        <v>207</v>
      </c>
      <c r="E101" s="314"/>
      <c r="F101" s="330"/>
      <c r="G101" s="192" t="s">
        <v>26</v>
      </c>
      <c r="H101" s="263"/>
      <c r="I101" s="154">
        <v>10</v>
      </c>
      <c r="J101" s="153">
        <v>15</v>
      </c>
      <c r="K101" s="113"/>
      <c r="L101" s="113">
        <v>10</v>
      </c>
      <c r="M101" s="113"/>
      <c r="N101" s="113"/>
      <c r="O101" s="153">
        <v>15</v>
      </c>
      <c r="P101" s="263"/>
      <c r="Q101" s="153">
        <v>1</v>
      </c>
      <c r="R101" s="153">
        <v>0.4</v>
      </c>
      <c r="S101" s="153">
        <v>0.6</v>
      </c>
      <c r="T101" s="107"/>
    </row>
    <row r="102" spans="1:20" s="81" customFormat="1">
      <c r="A102" s="316">
        <v>53</v>
      </c>
      <c r="B102" s="331"/>
      <c r="C102" s="229">
        <v>5</v>
      </c>
      <c r="D102" s="190" t="s">
        <v>208</v>
      </c>
      <c r="E102" s="313" t="s">
        <v>241</v>
      </c>
      <c r="F102" s="329" t="s">
        <v>46</v>
      </c>
      <c r="G102" s="192" t="s">
        <v>25</v>
      </c>
      <c r="H102" s="262">
        <v>20</v>
      </c>
      <c r="I102" s="154">
        <v>10</v>
      </c>
      <c r="J102" s="153">
        <v>30</v>
      </c>
      <c r="K102" s="153">
        <v>10</v>
      </c>
      <c r="L102" s="186"/>
      <c r="M102" s="153"/>
      <c r="N102" s="153"/>
      <c r="O102" s="153">
        <v>30</v>
      </c>
      <c r="P102" s="262">
        <v>3</v>
      </c>
      <c r="Q102" s="153">
        <v>2</v>
      </c>
      <c r="R102" s="153">
        <v>0.8</v>
      </c>
      <c r="S102" s="153">
        <v>1.2</v>
      </c>
      <c r="T102" s="107">
        <v>10</v>
      </c>
    </row>
    <row r="103" spans="1:20" s="81" customFormat="1">
      <c r="A103" s="317"/>
      <c r="B103" s="331"/>
      <c r="C103" s="229">
        <v>5</v>
      </c>
      <c r="D103" s="190" t="s">
        <v>209</v>
      </c>
      <c r="E103" s="314"/>
      <c r="F103" s="330"/>
      <c r="G103" s="192" t="s">
        <v>26</v>
      </c>
      <c r="H103" s="263"/>
      <c r="I103" s="154">
        <v>10</v>
      </c>
      <c r="J103" s="153">
        <v>15</v>
      </c>
      <c r="K103" s="153"/>
      <c r="L103" s="153">
        <v>10</v>
      </c>
      <c r="M103" s="153"/>
      <c r="N103" s="153"/>
      <c r="O103" s="153">
        <v>15</v>
      </c>
      <c r="P103" s="263"/>
      <c r="Q103" s="153">
        <v>1</v>
      </c>
      <c r="R103" s="153">
        <v>0.4</v>
      </c>
      <c r="S103" s="153">
        <v>0.6</v>
      </c>
      <c r="T103" s="107"/>
    </row>
    <row r="104" spans="1:20" s="84" customFormat="1" ht="22.5">
      <c r="A104" s="121">
        <v>54</v>
      </c>
      <c r="B104" s="331"/>
      <c r="C104" s="229">
        <v>5</v>
      </c>
      <c r="D104" s="190" t="s">
        <v>210</v>
      </c>
      <c r="E104" s="109" t="s">
        <v>77</v>
      </c>
      <c r="F104" s="109" t="s">
        <v>53</v>
      </c>
      <c r="G104" s="192" t="s">
        <v>26</v>
      </c>
      <c r="H104" s="107">
        <v>15</v>
      </c>
      <c r="I104" s="101">
        <v>15</v>
      </c>
      <c r="J104" s="153">
        <v>30</v>
      </c>
      <c r="K104" s="153"/>
      <c r="L104" s="153">
        <v>15</v>
      </c>
      <c r="M104" s="153"/>
      <c r="N104" s="153"/>
      <c r="O104" s="153">
        <v>30</v>
      </c>
      <c r="P104" s="107">
        <v>2</v>
      </c>
      <c r="Q104" s="153">
        <v>2</v>
      </c>
      <c r="R104" s="153">
        <v>0.9</v>
      </c>
      <c r="S104" s="153">
        <v>1.1000000000000001</v>
      </c>
      <c r="T104" s="123">
        <v>10</v>
      </c>
    </row>
    <row r="105" spans="1:20" s="84" customFormat="1">
      <c r="A105" s="121">
        <v>55</v>
      </c>
      <c r="B105" s="331"/>
      <c r="C105" s="229">
        <v>5</v>
      </c>
      <c r="D105" s="196" t="s">
        <v>78</v>
      </c>
      <c r="E105" s="197" t="s">
        <v>42</v>
      </c>
      <c r="F105" s="109" t="s">
        <v>32</v>
      </c>
      <c r="G105" s="198" t="s">
        <v>238</v>
      </c>
      <c r="H105" s="107">
        <v>30</v>
      </c>
      <c r="I105" s="101">
        <v>30</v>
      </c>
      <c r="J105" s="153">
        <v>20</v>
      </c>
      <c r="K105" s="107"/>
      <c r="L105" s="153">
        <v>30</v>
      </c>
      <c r="M105" s="107"/>
      <c r="N105" s="107"/>
      <c r="O105" s="153">
        <v>20</v>
      </c>
      <c r="P105" s="107">
        <v>2</v>
      </c>
      <c r="Q105" s="153">
        <v>2</v>
      </c>
      <c r="R105" s="153">
        <v>1.2</v>
      </c>
      <c r="S105" s="153">
        <v>0.8</v>
      </c>
      <c r="T105" s="123"/>
    </row>
    <row r="106" spans="1:20" s="84" customFormat="1">
      <c r="A106" s="116">
        <v>56</v>
      </c>
      <c r="B106" s="331"/>
      <c r="C106" s="229">
        <v>5</v>
      </c>
      <c r="D106" s="190" t="s">
        <v>190</v>
      </c>
      <c r="E106" s="108" t="s">
        <v>79</v>
      </c>
      <c r="F106" s="109" t="s">
        <v>32</v>
      </c>
      <c r="G106" s="192" t="s">
        <v>22</v>
      </c>
      <c r="H106" s="153">
        <v>15</v>
      </c>
      <c r="I106" s="101">
        <v>15</v>
      </c>
      <c r="J106" s="153">
        <v>10</v>
      </c>
      <c r="K106" s="153">
        <v>15</v>
      </c>
      <c r="L106" s="153"/>
      <c r="M106" s="153"/>
      <c r="N106" s="153"/>
      <c r="O106" s="153">
        <v>10</v>
      </c>
      <c r="P106" s="153">
        <v>1</v>
      </c>
      <c r="Q106" s="153">
        <v>1</v>
      </c>
      <c r="R106" s="153">
        <v>0.6</v>
      </c>
      <c r="S106" s="153">
        <v>0.4</v>
      </c>
      <c r="T106" s="123"/>
    </row>
    <row r="107" spans="1:20" s="84" customFormat="1" ht="22.5">
      <c r="A107" s="137">
        <v>57</v>
      </c>
      <c r="B107" s="331"/>
      <c r="C107" s="229">
        <v>5</v>
      </c>
      <c r="D107" s="191" t="s">
        <v>277</v>
      </c>
      <c r="E107" s="108" t="s">
        <v>89</v>
      </c>
      <c r="F107" s="109" t="s">
        <v>53</v>
      </c>
      <c r="G107" s="192" t="s">
        <v>26</v>
      </c>
      <c r="H107" s="153">
        <v>30</v>
      </c>
      <c r="I107" s="101">
        <v>30</v>
      </c>
      <c r="J107" s="153">
        <v>30</v>
      </c>
      <c r="K107" s="153"/>
      <c r="L107" s="153">
        <v>30</v>
      </c>
      <c r="M107" s="153"/>
      <c r="N107" s="153"/>
      <c r="O107" s="153">
        <v>30</v>
      </c>
      <c r="P107" s="153">
        <v>2</v>
      </c>
      <c r="Q107" s="153">
        <v>2</v>
      </c>
      <c r="R107" s="153">
        <v>1</v>
      </c>
      <c r="S107" s="153">
        <v>1</v>
      </c>
      <c r="T107" s="123"/>
    </row>
    <row r="108" spans="1:20" s="84" customFormat="1" ht="33.75">
      <c r="A108" s="321">
        <v>58</v>
      </c>
      <c r="B108" s="331"/>
      <c r="C108" s="229">
        <v>5</v>
      </c>
      <c r="D108" s="191" t="s">
        <v>278</v>
      </c>
      <c r="E108" s="207" t="s">
        <v>242</v>
      </c>
      <c r="F108" s="208" t="s">
        <v>70</v>
      </c>
      <c r="G108" s="273" t="s">
        <v>26</v>
      </c>
      <c r="H108" s="261">
        <v>15</v>
      </c>
      <c r="I108" s="284">
        <v>15</v>
      </c>
      <c r="J108" s="261">
        <v>60</v>
      </c>
      <c r="K108" s="262"/>
      <c r="L108" s="261">
        <v>15</v>
      </c>
      <c r="M108" s="262"/>
      <c r="N108" s="262"/>
      <c r="O108" s="261">
        <v>60</v>
      </c>
      <c r="P108" s="261">
        <v>3</v>
      </c>
      <c r="Q108" s="261">
        <v>3</v>
      </c>
      <c r="R108" s="261">
        <v>0.6</v>
      </c>
      <c r="S108" s="261">
        <v>2.4</v>
      </c>
      <c r="T108" s="280"/>
    </row>
    <row r="109" spans="1:20" s="84" customFormat="1" ht="33.75">
      <c r="A109" s="322"/>
      <c r="B109" s="331"/>
      <c r="C109" s="229">
        <v>5</v>
      </c>
      <c r="D109" s="191" t="s">
        <v>279</v>
      </c>
      <c r="E109" s="207" t="s">
        <v>243</v>
      </c>
      <c r="F109" s="208" t="s">
        <v>70</v>
      </c>
      <c r="G109" s="273"/>
      <c r="H109" s="261"/>
      <c r="I109" s="284"/>
      <c r="J109" s="261"/>
      <c r="K109" s="263"/>
      <c r="L109" s="261"/>
      <c r="M109" s="263"/>
      <c r="N109" s="263"/>
      <c r="O109" s="261"/>
      <c r="P109" s="261"/>
      <c r="Q109" s="261"/>
      <c r="R109" s="261"/>
      <c r="S109" s="261"/>
      <c r="T109" s="280"/>
    </row>
    <row r="110" spans="1:20" s="84" customFormat="1">
      <c r="A110" s="116">
        <v>59</v>
      </c>
      <c r="B110" s="331"/>
      <c r="C110" s="229">
        <v>5</v>
      </c>
      <c r="D110" s="190" t="s">
        <v>247</v>
      </c>
      <c r="E110" s="108" t="s">
        <v>69</v>
      </c>
      <c r="F110" s="109" t="s">
        <v>161</v>
      </c>
      <c r="G110" s="192" t="s">
        <v>26</v>
      </c>
      <c r="H110" s="153">
        <v>15</v>
      </c>
      <c r="I110" s="101">
        <v>15</v>
      </c>
      <c r="J110" s="153">
        <v>15</v>
      </c>
      <c r="K110" s="153"/>
      <c r="L110" s="153"/>
      <c r="M110" s="153"/>
      <c r="N110" s="153">
        <v>15</v>
      </c>
      <c r="O110" s="153">
        <v>15</v>
      </c>
      <c r="P110" s="153">
        <v>1</v>
      </c>
      <c r="Q110" s="153">
        <v>1</v>
      </c>
      <c r="R110" s="153">
        <v>0.5</v>
      </c>
      <c r="S110" s="153">
        <v>0.5</v>
      </c>
      <c r="T110" s="123"/>
    </row>
    <row r="111" spans="1:20" s="84" customFormat="1" ht="22.5">
      <c r="A111" s="116">
        <v>60</v>
      </c>
      <c r="B111" s="331"/>
      <c r="C111" s="134">
        <v>5</v>
      </c>
      <c r="D111" s="190" t="s">
        <v>211</v>
      </c>
      <c r="E111" s="108" t="s">
        <v>84</v>
      </c>
      <c r="F111" s="109" t="s">
        <v>85</v>
      </c>
      <c r="G111" s="192" t="s">
        <v>26</v>
      </c>
      <c r="H111" s="153">
        <v>60</v>
      </c>
      <c r="I111" s="154">
        <v>60</v>
      </c>
      <c r="J111" s="153">
        <v>15</v>
      </c>
      <c r="K111" s="153"/>
      <c r="L111" s="153"/>
      <c r="M111" s="153">
        <v>60</v>
      </c>
      <c r="N111" s="153"/>
      <c r="O111" s="153">
        <v>15</v>
      </c>
      <c r="P111" s="153">
        <v>3</v>
      </c>
      <c r="Q111" s="153">
        <v>3</v>
      </c>
      <c r="R111" s="153">
        <v>2.4</v>
      </c>
      <c r="S111" s="153">
        <v>0.6</v>
      </c>
      <c r="T111" s="148"/>
    </row>
    <row r="112" spans="1:20">
      <c r="A112" s="110"/>
      <c r="B112" s="331"/>
      <c r="C112" s="326" t="s">
        <v>86</v>
      </c>
      <c r="D112" s="326"/>
      <c r="E112" s="326"/>
      <c r="F112" s="326"/>
      <c r="G112" s="326"/>
      <c r="H112" s="111">
        <f t="shared" ref="H112:T112" si="2">SUM(H94:H111)</f>
        <v>285</v>
      </c>
      <c r="I112" s="112">
        <f t="shared" si="2"/>
        <v>285</v>
      </c>
      <c r="J112" s="111">
        <f t="shared" si="2"/>
        <v>425</v>
      </c>
      <c r="K112" s="111">
        <f t="shared" si="2"/>
        <v>80</v>
      </c>
      <c r="L112" s="111">
        <f t="shared" si="2"/>
        <v>130</v>
      </c>
      <c r="M112" s="111">
        <f t="shared" si="2"/>
        <v>60</v>
      </c>
      <c r="N112" s="111">
        <f t="shared" si="2"/>
        <v>15</v>
      </c>
      <c r="O112" s="111">
        <f t="shared" si="2"/>
        <v>425</v>
      </c>
      <c r="P112" s="111">
        <f t="shared" si="2"/>
        <v>30</v>
      </c>
      <c r="Q112" s="111">
        <f t="shared" si="2"/>
        <v>30</v>
      </c>
      <c r="R112" s="111">
        <f t="shared" si="2"/>
        <v>13.4</v>
      </c>
      <c r="S112" s="111">
        <f t="shared" si="2"/>
        <v>16.600000000000001</v>
      </c>
      <c r="T112" s="184">
        <f t="shared" si="2"/>
        <v>60</v>
      </c>
    </row>
    <row r="113" spans="1:22" s="84" customFormat="1">
      <c r="A113" s="116">
        <v>61</v>
      </c>
      <c r="B113" s="331"/>
      <c r="C113" s="230">
        <v>6</v>
      </c>
      <c r="D113" s="191" t="s">
        <v>280</v>
      </c>
      <c r="E113" s="124" t="s">
        <v>254</v>
      </c>
      <c r="F113" s="125" t="s">
        <v>70</v>
      </c>
      <c r="G113" s="273" t="s">
        <v>26</v>
      </c>
      <c r="H113" s="261">
        <v>15</v>
      </c>
      <c r="I113" s="337">
        <v>15</v>
      </c>
      <c r="J113" s="261">
        <v>60</v>
      </c>
      <c r="K113" s="287"/>
      <c r="L113" s="261">
        <v>15</v>
      </c>
      <c r="M113" s="262"/>
      <c r="N113" s="262"/>
      <c r="O113" s="261">
        <v>60</v>
      </c>
      <c r="P113" s="261">
        <v>3</v>
      </c>
      <c r="Q113" s="261">
        <v>3</v>
      </c>
      <c r="R113" s="261">
        <v>0.6</v>
      </c>
      <c r="S113" s="261">
        <v>2.4</v>
      </c>
      <c r="T113" s="271"/>
    </row>
    <row r="114" spans="1:22" s="84" customFormat="1">
      <c r="A114" s="126">
        <v>62</v>
      </c>
      <c r="B114" s="331"/>
      <c r="C114" s="230">
        <v>6</v>
      </c>
      <c r="D114" s="190" t="s">
        <v>234</v>
      </c>
      <c r="E114" s="127" t="s">
        <v>88</v>
      </c>
      <c r="F114" s="125" t="s">
        <v>70</v>
      </c>
      <c r="G114" s="273"/>
      <c r="H114" s="261"/>
      <c r="I114" s="337"/>
      <c r="J114" s="261"/>
      <c r="K114" s="288"/>
      <c r="L114" s="261"/>
      <c r="M114" s="263"/>
      <c r="N114" s="263"/>
      <c r="O114" s="261"/>
      <c r="P114" s="261"/>
      <c r="Q114" s="261"/>
      <c r="R114" s="261"/>
      <c r="S114" s="261"/>
      <c r="T114" s="272"/>
    </row>
    <row r="115" spans="1:22" s="84" customFormat="1">
      <c r="A115" s="321">
        <v>63</v>
      </c>
      <c r="B115" s="331"/>
      <c r="C115" s="230">
        <v>6</v>
      </c>
      <c r="D115" s="191" t="s">
        <v>281</v>
      </c>
      <c r="E115" s="327" t="s">
        <v>76</v>
      </c>
      <c r="F115" s="328" t="s">
        <v>21</v>
      </c>
      <c r="G115" s="192" t="s">
        <v>22</v>
      </c>
      <c r="H115" s="261">
        <v>20</v>
      </c>
      <c r="I115" s="101">
        <v>10</v>
      </c>
      <c r="J115" s="153">
        <v>20</v>
      </c>
      <c r="K115" s="153">
        <v>10</v>
      </c>
      <c r="L115" s="153"/>
      <c r="M115" s="153"/>
      <c r="N115" s="153"/>
      <c r="O115" s="153">
        <v>20</v>
      </c>
      <c r="P115" s="261">
        <v>3</v>
      </c>
      <c r="Q115" s="153">
        <v>1</v>
      </c>
      <c r="R115" s="153">
        <v>0.3</v>
      </c>
      <c r="S115" s="153">
        <v>0.7</v>
      </c>
      <c r="T115" s="107"/>
    </row>
    <row r="116" spans="1:22" s="84" customFormat="1">
      <c r="A116" s="322"/>
      <c r="B116" s="331"/>
      <c r="C116" s="230">
        <v>6</v>
      </c>
      <c r="D116" s="191" t="s">
        <v>282</v>
      </c>
      <c r="E116" s="327"/>
      <c r="F116" s="328"/>
      <c r="G116" s="192" t="s">
        <v>26</v>
      </c>
      <c r="H116" s="261"/>
      <c r="I116" s="101">
        <v>10</v>
      </c>
      <c r="J116" s="153">
        <v>40</v>
      </c>
      <c r="K116" s="153"/>
      <c r="L116" s="153">
        <v>10</v>
      </c>
      <c r="M116" s="153"/>
      <c r="N116" s="153"/>
      <c r="O116" s="153">
        <v>40</v>
      </c>
      <c r="P116" s="261"/>
      <c r="Q116" s="153">
        <v>2</v>
      </c>
      <c r="R116" s="153">
        <v>0.4</v>
      </c>
      <c r="S116" s="153">
        <v>1.6</v>
      </c>
      <c r="T116" s="107"/>
    </row>
    <row r="117" spans="1:22" s="58" customFormat="1">
      <c r="A117" s="96">
        <v>64</v>
      </c>
      <c r="B117" s="331"/>
      <c r="C117" s="230">
        <v>6</v>
      </c>
      <c r="D117" s="190" t="s">
        <v>248</v>
      </c>
      <c r="E117" s="149" t="s">
        <v>171</v>
      </c>
      <c r="F117" s="149" t="s">
        <v>46</v>
      </c>
      <c r="G117" s="128" t="s">
        <v>25</v>
      </c>
      <c r="H117" s="151">
        <v>10</v>
      </c>
      <c r="I117" s="147">
        <v>10</v>
      </c>
      <c r="J117" s="107">
        <v>40</v>
      </c>
      <c r="K117" s="107">
        <v>10</v>
      </c>
      <c r="L117" s="107"/>
      <c r="M117" s="107"/>
      <c r="N117" s="107"/>
      <c r="O117" s="107">
        <v>40</v>
      </c>
      <c r="P117" s="151">
        <v>2</v>
      </c>
      <c r="Q117" s="107">
        <v>2</v>
      </c>
      <c r="R117" s="107">
        <v>0.4</v>
      </c>
      <c r="S117" s="107">
        <v>1.6</v>
      </c>
      <c r="T117" s="107"/>
    </row>
    <row r="118" spans="1:22" s="58" customFormat="1" ht="22.5">
      <c r="A118" s="316">
        <v>65</v>
      </c>
      <c r="B118" s="331"/>
      <c r="C118" s="230">
        <v>6</v>
      </c>
      <c r="D118" s="191" t="s">
        <v>283</v>
      </c>
      <c r="E118" s="124" t="s">
        <v>81</v>
      </c>
      <c r="F118" s="125" t="s">
        <v>35</v>
      </c>
      <c r="G118" s="273" t="s">
        <v>26</v>
      </c>
      <c r="H118" s="261">
        <v>30</v>
      </c>
      <c r="I118" s="337">
        <v>30</v>
      </c>
      <c r="J118" s="261">
        <v>60</v>
      </c>
      <c r="K118" s="262"/>
      <c r="L118" s="261">
        <v>30</v>
      </c>
      <c r="M118" s="262"/>
      <c r="N118" s="262"/>
      <c r="O118" s="261">
        <v>60</v>
      </c>
      <c r="P118" s="261">
        <v>3</v>
      </c>
      <c r="Q118" s="261">
        <v>3</v>
      </c>
      <c r="R118" s="261">
        <v>1</v>
      </c>
      <c r="S118" s="261">
        <v>2</v>
      </c>
      <c r="T118" s="271"/>
    </row>
    <row r="119" spans="1:22" s="58" customFormat="1">
      <c r="A119" s="317"/>
      <c r="B119" s="331"/>
      <c r="C119" s="230">
        <v>6</v>
      </c>
      <c r="D119" s="191" t="s">
        <v>284</v>
      </c>
      <c r="E119" s="124" t="s">
        <v>82</v>
      </c>
      <c r="F119" s="125" t="s">
        <v>35</v>
      </c>
      <c r="G119" s="273"/>
      <c r="H119" s="261"/>
      <c r="I119" s="337"/>
      <c r="J119" s="261"/>
      <c r="K119" s="263"/>
      <c r="L119" s="261"/>
      <c r="M119" s="263"/>
      <c r="N119" s="263"/>
      <c r="O119" s="261"/>
      <c r="P119" s="261"/>
      <c r="Q119" s="261"/>
      <c r="R119" s="261"/>
      <c r="S119" s="261"/>
      <c r="T119" s="272"/>
    </row>
    <row r="120" spans="1:22" s="58" customFormat="1" ht="14.25" customHeight="1">
      <c r="A120" s="316">
        <v>66</v>
      </c>
      <c r="B120" s="331"/>
      <c r="C120" s="230">
        <v>6</v>
      </c>
      <c r="D120" s="191" t="s">
        <v>285</v>
      </c>
      <c r="E120" s="114" t="s">
        <v>91</v>
      </c>
      <c r="F120" s="209" t="s">
        <v>70</v>
      </c>
      <c r="G120" s="282" t="s">
        <v>26</v>
      </c>
      <c r="H120" s="262">
        <v>10</v>
      </c>
      <c r="I120" s="285">
        <v>10</v>
      </c>
      <c r="J120" s="262">
        <v>40</v>
      </c>
      <c r="K120" s="262"/>
      <c r="L120" s="262">
        <v>10</v>
      </c>
      <c r="M120" s="262"/>
      <c r="N120" s="262"/>
      <c r="O120" s="262">
        <v>40</v>
      </c>
      <c r="P120" s="262">
        <v>2</v>
      </c>
      <c r="Q120" s="262">
        <v>2</v>
      </c>
      <c r="R120" s="262">
        <v>0.4</v>
      </c>
      <c r="S120" s="262">
        <v>1.6</v>
      </c>
      <c r="T120" s="150"/>
    </row>
    <row r="121" spans="1:22" s="58" customFormat="1">
      <c r="A121" s="317"/>
      <c r="B121" s="331"/>
      <c r="C121" s="230">
        <v>6</v>
      </c>
      <c r="D121" s="191" t="s">
        <v>286</v>
      </c>
      <c r="E121" s="114" t="s">
        <v>87</v>
      </c>
      <c r="F121" s="209" t="s">
        <v>70</v>
      </c>
      <c r="G121" s="283"/>
      <c r="H121" s="263"/>
      <c r="I121" s="286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151"/>
    </row>
    <row r="122" spans="1:22" ht="22.5">
      <c r="A122" s="318">
        <v>67</v>
      </c>
      <c r="B122" s="331"/>
      <c r="C122" s="230">
        <v>6</v>
      </c>
      <c r="D122" s="191" t="s">
        <v>287</v>
      </c>
      <c r="E122" s="207" t="s">
        <v>255</v>
      </c>
      <c r="F122" s="208" t="s">
        <v>70</v>
      </c>
      <c r="G122" s="273" t="s">
        <v>26</v>
      </c>
      <c r="H122" s="261">
        <v>15</v>
      </c>
      <c r="I122" s="284">
        <v>15</v>
      </c>
      <c r="J122" s="261">
        <v>60</v>
      </c>
      <c r="K122" s="262"/>
      <c r="L122" s="261">
        <v>15</v>
      </c>
      <c r="M122" s="262"/>
      <c r="N122" s="262"/>
      <c r="O122" s="261">
        <v>60</v>
      </c>
      <c r="P122" s="261">
        <v>3</v>
      </c>
      <c r="Q122" s="261">
        <v>3</v>
      </c>
      <c r="R122" s="261">
        <v>0.6</v>
      </c>
      <c r="S122" s="261">
        <v>2.4</v>
      </c>
      <c r="T122" s="270"/>
    </row>
    <row r="123" spans="1:22" ht="22.5">
      <c r="A123" s="319"/>
      <c r="B123" s="331"/>
      <c r="C123" s="230">
        <v>6</v>
      </c>
      <c r="D123" s="190" t="s">
        <v>212</v>
      </c>
      <c r="E123" s="207" t="s">
        <v>244</v>
      </c>
      <c r="F123" s="208" t="s">
        <v>70</v>
      </c>
      <c r="G123" s="273"/>
      <c r="H123" s="261"/>
      <c r="I123" s="284"/>
      <c r="J123" s="261"/>
      <c r="K123" s="263"/>
      <c r="L123" s="261"/>
      <c r="M123" s="263"/>
      <c r="N123" s="263"/>
      <c r="O123" s="261"/>
      <c r="P123" s="261"/>
      <c r="Q123" s="261"/>
      <c r="R123" s="261"/>
      <c r="S123" s="261"/>
      <c r="T123" s="270"/>
    </row>
    <row r="124" spans="1:22">
      <c r="A124" s="97">
        <v>68</v>
      </c>
      <c r="B124" s="331"/>
      <c r="C124" s="230">
        <v>6</v>
      </c>
      <c r="D124" s="190" t="s">
        <v>213</v>
      </c>
      <c r="E124" s="207" t="s">
        <v>245</v>
      </c>
      <c r="F124" s="208" t="s">
        <v>70</v>
      </c>
      <c r="G124" s="273" t="s">
        <v>26</v>
      </c>
      <c r="H124" s="261">
        <v>15</v>
      </c>
      <c r="I124" s="284">
        <v>15</v>
      </c>
      <c r="J124" s="261">
        <v>40</v>
      </c>
      <c r="K124" s="262"/>
      <c r="L124" s="261">
        <v>15</v>
      </c>
      <c r="M124" s="262"/>
      <c r="N124" s="262"/>
      <c r="O124" s="261">
        <v>40</v>
      </c>
      <c r="P124" s="261">
        <v>2</v>
      </c>
      <c r="Q124" s="261">
        <v>2</v>
      </c>
      <c r="R124" s="261">
        <v>0.5</v>
      </c>
      <c r="S124" s="261">
        <v>1.5</v>
      </c>
      <c r="T124" s="270"/>
    </row>
    <row r="125" spans="1:22" ht="22.5">
      <c r="A125" s="97">
        <v>69</v>
      </c>
      <c r="B125" s="331"/>
      <c r="C125" s="230">
        <v>6</v>
      </c>
      <c r="D125" s="190" t="s">
        <v>214</v>
      </c>
      <c r="E125" s="207" t="s">
        <v>246</v>
      </c>
      <c r="F125" s="208" t="s">
        <v>70</v>
      </c>
      <c r="G125" s="273"/>
      <c r="H125" s="261"/>
      <c r="I125" s="284"/>
      <c r="J125" s="261"/>
      <c r="K125" s="263"/>
      <c r="L125" s="261"/>
      <c r="M125" s="263"/>
      <c r="N125" s="263"/>
      <c r="O125" s="261"/>
      <c r="P125" s="261"/>
      <c r="Q125" s="261"/>
      <c r="R125" s="261"/>
      <c r="S125" s="261"/>
      <c r="T125" s="270"/>
    </row>
    <row r="126" spans="1:22" s="84" customFormat="1">
      <c r="A126" s="116">
        <v>70</v>
      </c>
      <c r="B126" s="331"/>
      <c r="C126" s="230">
        <v>6</v>
      </c>
      <c r="D126" s="190" t="s">
        <v>249</v>
      </c>
      <c r="E126" s="108" t="s">
        <v>69</v>
      </c>
      <c r="F126" s="109" t="s">
        <v>161</v>
      </c>
      <c r="G126" s="192" t="s">
        <v>26</v>
      </c>
      <c r="H126" s="153">
        <v>15</v>
      </c>
      <c r="I126" s="101">
        <v>15</v>
      </c>
      <c r="J126" s="153">
        <v>25</v>
      </c>
      <c r="K126" s="153"/>
      <c r="L126" s="153"/>
      <c r="M126" s="153"/>
      <c r="N126" s="153">
        <v>15</v>
      </c>
      <c r="O126" s="153">
        <v>25</v>
      </c>
      <c r="P126" s="153">
        <v>2</v>
      </c>
      <c r="Q126" s="153">
        <v>2</v>
      </c>
      <c r="R126" s="153">
        <v>1</v>
      </c>
      <c r="S126" s="153">
        <v>1</v>
      </c>
      <c r="T126" s="107">
        <v>10</v>
      </c>
    </row>
    <row r="127" spans="1:22">
      <c r="A127" s="97">
        <v>71</v>
      </c>
      <c r="B127" s="331"/>
      <c r="C127" s="229">
        <v>6</v>
      </c>
      <c r="D127" s="190" t="s">
        <v>215</v>
      </c>
      <c r="E127" s="108" t="s">
        <v>92</v>
      </c>
      <c r="F127" s="109" t="s">
        <v>161</v>
      </c>
      <c r="G127" s="203" t="s">
        <v>295</v>
      </c>
      <c r="H127" s="153">
        <v>0</v>
      </c>
      <c r="I127" s="101">
        <v>0</v>
      </c>
      <c r="J127" s="153">
        <v>300</v>
      </c>
      <c r="K127" s="153"/>
      <c r="L127" s="153"/>
      <c r="M127" s="153"/>
      <c r="N127" s="153"/>
      <c r="O127" s="153">
        <v>300</v>
      </c>
      <c r="P127" s="153">
        <v>10</v>
      </c>
      <c r="Q127" s="153">
        <v>10</v>
      </c>
      <c r="R127" s="153">
        <v>0</v>
      </c>
      <c r="S127" s="153">
        <v>10</v>
      </c>
      <c r="T127" s="107"/>
      <c r="U127" s="58"/>
      <c r="V127" s="58"/>
    </row>
    <row r="128" spans="1:22">
      <c r="A128" s="110"/>
      <c r="B128" s="331"/>
      <c r="C128" s="326" t="s">
        <v>93</v>
      </c>
      <c r="D128" s="326"/>
      <c r="E128" s="326"/>
      <c r="F128" s="326"/>
      <c r="G128" s="326"/>
      <c r="H128" s="111">
        <f t="shared" ref="H128:T128" si="3">SUM(H113:H127)</f>
        <v>130</v>
      </c>
      <c r="I128" s="112">
        <f t="shared" si="3"/>
        <v>130</v>
      </c>
      <c r="J128" s="111">
        <f t="shared" si="3"/>
        <v>685</v>
      </c>
      <c r="K128" s="111">
        <f t="shared" si="3"/>
        <v>20</v>
      </c>
      <c r="L128" s="111">
        <f t="shared" si="3"/>
        <v>95</v>
      </c>
      <c r="M128" s="111">
        <f t="shared" si="3"/>
        <v>0</v>
      </c>
      <c r="N128" s="111">
        <f t="shared" si="3"/>
        <v>15</v>
      </c>
      <c r="O128" s="111">
        <f t="shared" si="3"/>
        <v>685</v>
      </c>
      <c r="P128" s="111">
        <f t="shared" si="3"/>
        <v>30</v>
      </c>
      <c r="Q128" s="111">
        <f t="shared" si="3"/>
        <v>30</v>
      </c>
      <c r="R128" s="111">
        <f t="shared" si="3"/>
        <v>5.1999999999999993</v>
      </c>
      <c r="S128" s="111">
        <f t="shared" si="3"/>
        <v>24.799999999999997</v>
      </c>
      <c r="T128" s="184">
        <f t="shared" si="3"/>
        <v>10</v>
      </c>
      <c r="U128" s="58"/>
      <c r="V128" s="58"/>
    </row>
    <row r="129" spans="1:226">
      <c r="A129" s="344" t="s">
        <v>94</v>
      </c>
      <c r="B129" s="344"/>
      <c r="C129" s="344"/>
      <c r="D129" s="344"/>
      <c r="E129" s="344"/>
      <c r="F129" s="344"/>
      <c r="G129" s="344"/>
      <c r="H129" s="119">
        <f t="shared" ref="H129:S129" si="4">SUM(H128,H112)</f>
        <v>415</v>
      </c>
      <c r="I129" s="120">
        <f t="shared" si="4"/>
        <v>415</v>
      </c>
      <c r="J129" s="119">
        <f t="shared" si="4"/>
        <v>1110</v>
      </c>
      <c r="K129" s="119">
        <f t="shared" si="4"/>
        <v>100</v>
      </c>
      <c r="L129" s="119">
        <f t="shared" si="4"/>
        <v>225</v>
      </c>
      <c r="M129" s="119">
        <f t="shared" si="4"/>
        <v>60</v>
      </c>
      <c r="N129" s="119">
        <f t="shared" si="4"/>
        <v>30</v>
      </c>
      <c r="O129" s="119">
        <f t="shared" si="4"/>
        <v>1110</v>
      </c>
      <c r="P129" s="119">
        <f t="shared" si="4"/>
        <v>60</v>
      </c>
      <c r="Q129" s="119">
        <f t="shared" si="4"/>
        <v>60</v>
      </c>
      <c r="R129" s="119">
        <f t="shared" si="4"/>
        <v>18.600000000000001</v>
      </c>
      <c r="S129" s="119">
        <f t="shared" si="4"/>
        <v>41.4</v>
      </c>
      <c r="T129" s="181">
        <f>SUM(T112,T128)</f>
        <v>70</v>
      </c>
      <c r="U129" s="58"/>
      <c r="V129" s="58"/>
    </row>
    <row r="130" spans="1:226">
      <c r="A130" s="345" t="s">
        <v>95</v>
      </c>
      <c r="B130" s="345"/>
      <c r="C130" s="345"/>
      <c r="D130" s="345"/>
      <c r="E130" s="345"/>
      <c r="F130" s="345"/>
      <c r="G130" s="345"/>
      <c r="H130" s="130">
        <f t="shared" ref="H130:T130" si="5">SUM(H129,H93,H50)</f>
        <v>1520</v>
      </c>
      <c r="I130" s="131">
        <f t="shared" si="5"/>
        <v>1520</v>
      </c>
      <c r="J130" s="130">
        <f t="shared" si="5"/>
        <v>2995</v>
      </c>
      <c r="K130" s="130">
        <f t="shared" si="5"/>
        <v>440</v>
      </c>
      <c r="L130" s="130">
        <f t="shared" si="5"/>
        <v>795</v>
      </c>
      <c r="M130" s="130">
        <f t="shared" si="5"/>
        <v>240</v>
      </c>
      <c r="N130" s="130">
        <f t="shared" si="5"/>
        <v>45</v>
      </c>
      <c r="O130" s="130">
        <f t="shared" si="5"/>
        <v>2995</v>
      </c>
      <c r="P130" s="130">
        <f t="shared" si="5"/>
        <v>180</v>
      </c>
      <c r="Q130" s="130">
        <f t="shared" si="5"/>
        <v>180</v>
      </c>
      <c r="R130" s="130">
        <f t="shared" si="5"/>
        <v>65.400000000000006</v>
      </c>
      <c r="S130" s="132">
        <f t="shared" si="5"/>
        <v>113.6</v>
      </c>
      <c r="T130" s="187">
        <f t="shared" si="5"/>
        <v>250</v>
      </c>
      <c r="U130" s="58"/>
      <c r="V130" s="58"/>
    </row>
    <row r="131" spans="1:226" s="41" customFormat="1" ht="15">
      <c r="A131" s="39"/>
      <c r="B131" s="39"/>
      <c r="C131" s="39"/>
      <c r="D131" s="76"/>
      <c r="E131" s="77"/>
      <c r="F131" s="78"/>
      <c r="G131" s="79"/>
      <c r="H131" s="79"/>
      <c r="I131" s="47"/>
      <c r="J131" s="80"/>
      <c r="K131" s="80"/>
      <c r="L131" s="80"/>
      <c r="M131" s="80"/>
      <c r="N131" s="80"/>
      <c r="O131" s="80"/>
      <c r="P131" s="80"/>
      <c r="Q131" s="81"/>
      <c r="R131" s="40"/>
      <c r="S131" s="40"/>
      <c r="T131" s="40"/>
      <c r="U131" s="81"/>
      <c r="V131" s="81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</row>
    <row r="132" spans="1:226">
      <c r="A132" s="246" t="s">
        <v>306</v>
      </c>
      <c r="B132" s="40"/>
      <c r="C132" s="247"/>
      <c r="D132" s="40"/>
      <c r="E132" s="40"/>
      <c r="F132" s="243"/>
      <c r="G132" s="40"/>
      <c r="H132" s="40"/>
      <c r="I132" s="244"/>
      <c r="J132" s="245"/>
      <c r="K132" s="40"/>
      <c r="L132" s="40"/>
      <c r="M132" s="40"/>
      <c r="N132" s="40"/>
      <c r="O132" s="40"/>
      <c r="P132" s="245"/>
      <c r="Q132" s="40"/>
      <c r="R132" s="40"/>
      <c r="U132" s="58"/>
      <c r="V132" s="58"/>
    </row>
    <row r="133" spans="1:226">
      <c r="A133" s="39"/>
      <c r="B133" s="39"/>
      <c r="C133" s="248"/>
      <c r="D133" s="39"/>
      <c r="E133" s="39"/>
      <c r="F133" s="249"/>
      <c r="G133" s="39"/>
      <c r="H133" s="39"/>
      <c r="I133" s="250"/>
      <c r="J133" s="39"/>
      <c r="K133" s="39"/>
      <c r="L133" s="39"/>
      <c r="M133" s="39"/>
      <c r="N133" s="39"/>
      <c r="O133" s="39"/>
      <c r="P133" s="251"/>
      <c r="Q133" s="40"/>
      <c r="R133" s="40"/>
      <c r="U133" s="58"/>
      <c r="V133" s="58"/>
    </row>
    <row r="134" spans="1:226">
      <c r="A134" s="40" t="s">
        <v>96</v>
      </c>
      <c r="B134" s="40"/>
      <c r="C134" s="247"/>
      <c r="D134" s="40"/>
      <c r="E134" s="40"/>
      <c r="F134" s="243"/>
      <c r="G134" s="40"/>
      <c r="H134" s="40"/>
      <c r="I134" s="244"/>
      <c r="J134" s="245"/>
      <c r="K134" s="40"/>
      <c r="L134" s="40"/>
      <c r="M134" s="40"/>
      <c r="N134" s="40"/>
      <c r="O134" s="40"/>
      <c r="P134" s="245"/>
      <c r="Q134" s="40"/>
      <c r="R134" s="40"/>
      <c r="U134" s="58"/>
      <c r="V134" s="58"/>
    </row>
    <row r="135" spans="1:226">
      <c r="A135" s="252" t="s">
        <v>307</v>
      </c>
      <c r="B135" s="40"/>
      <c r="C135" s="247"/>
      <c r="D135" s="40"/>
      <c r="E135" s="40"/>
      <c r="F135" s="243"/>
      <c r="G135" s="40"/>
      <c r="H135" s="40"/>
      <c r="I135" s="244"/>
      <c r="J135" s="245"/>
      <c r="K135" s="40"/>
      <c r="L135" s="40"/>
      <c r="M135" s="40"/>
      <c r="N135" s="40"/>
      <c r="O135" s="40"/>
      <c r="P135" s="245"/>
      <c r="Q135" s="40"/>
      <c r="R135" s="40"/>
      <c r="U135" s="58"/>
      <c r="V135" s="58"/>
    </row>
    <row r="136" spans="1:226">
      <c r="A136" s="252" t="s">
        <v>308</v>
      </c>
      <c r="B136" s="40"/>
      <c r="C136" s="247"/>
      <c r="D136" s="40"/>
      <c r="E136" s="40"/>
      <c r="F136" s="243"/>
      <c r="G136" s="40"/>
      <c r="H136" s="40"/>
      <c r="I136" s="244"/>
      <c r="J136" s="245"/>
      <c r="K136" s="40"/>
      <c r="L136" s="40"/>
      <c r="M136" s="40"/>
      <c r="N136" s="40"/>
      <c r="O136" s="40"/>
      <c r="P136" s="245"/>
      <c r="Q136" s="40"/>
      <c r="R136" s="40"/>
      <c r="U136" s="58"/>
      <c r="V136" s="58"/>
    </row>
    <row r="137" spans="1:226">
      <c r="A137" s="252" t="s">
        <v>309</v>
      </c>
      <c r="B137" s="40"/>
      <c r="C137" s="247"/>
      <c r="D137" s="40"/>
      <c r="E137" s="40"/>
      <c r="F137" s="243"/>
      <c r="G137" s="40"/>
      <c r="H137" s="40"/>
      <c r="I137" s="244"/>
      <c r="J137" s="245"/>
      <c r="K137" s="40"/>
      <c r="L137" s="40"/>
      <c r="M137" s="40"/>
      <c r="N137" s="40"/>
      <c r="O137" s="40"/>
      <c r="P137" s="245"/>
      <c r="Q137" s="40"/>
      <c r="R137" s="40"/>
      <c r="U137" s="58"/>
      <c r="V137" s="58"/>
    </row>
    <row r="138" spans="1:226">
      <c r="A138" s="252"/>
      <c r="B138" s="40"/>
      <c r="C138" s="247"/>
      <c r="D138" s="40"/>
      <c r="E138" s="40"/>
      <c r="F138" s="243"/>
      <c r="G138" s="40"/>
      <c r="H138" s="40"/>
      <c r="I138" s="244"/>
      <c r="J138" s="245"/>
      <c r="K138" s="40"/>
      <c r="L138" s="40"/>
      <c r="M138" s="40"/>
      <c r="N138" s="40"/>
      <c r="O138" s="40"/>
      <c r="P138" s="245"/>
      <c r="Q138" s="40"/>
      <c r="R138" s="40"/>
      <c r="U138" s="58"/>
      <c r="V138" s="58"/>
    </row>
    <row r="139" spans="1:226">
      <c r="A139" s="253" t="s">
        <v>97</v>
      </c>
      <c r="B139" s="253"/>
      <c r="C139" s="254"/>
      <c r="D139" s="253"/>
      <c r="E139" s="253"/>
      <c r="F139" s="255"/>
      <c r="G139" s="253"/>
      <c r="H139" s="253"/>
      <c r="I139" s="256"/>
      <c r="J139" s="257"/>
      <c r="K139" s="244"/>
      <c r="L139" s="244"/>
      <c r="M139" s="244"/>
      <c r="N139" s="244"/>
      <c r="O139" s="40"/>
      <c r="P139" s="245"/>
      <c r="Q139" s="40"/>
      <c r="R139" s="40"/>
      <c r="U139" s="58"/>
      <c r="V139" s="58"/>
    </row>
    <row r="140" spans="1:226" ht="30.75" customHeight="1">
      <c r="A140" s="438" t="s">
        <v>315</v>
      </c>
      <c r="B140" s="438"/>
      <c r="C140" s="438"/>
      <c r="D140" s="438"/>
      <c r="E140" s="438"/>
      <c r="F140" s="438"/>
      <c r="G140" s="438"/>
      <c r="H140" s="438"/>
      <c r="I140" s="438"/>
      <c r="J140" s="438"/>
      <c r="K140" s="438"/>
      <c r="L140" s="438"/>
      <c r="M140" s="438"/>
      <c r="N140" s="438"/>
      <c r="O140" s="438"/>
      <c r="P140" s="438"/>
      <c r="Q140" s="438"/>
      <c r="R140" s="438"/>
      <c r="S140" s="438"/>
      <c r="T140" s="438"/>
      <c r="U140" s="58"/>
      <c r="V140" s="58"/>
    </row>
    <row r="141" spans="1:226">
      <c r="A141" s="259" t="s">
        <v>316</v>
      </c>
      <c r="B141" s="260"/>
      <c r="C141" s="260"/>
      <c r="D141" s="260"/>
      <c r="E141" s="260"/>
      <c r="F141" s="258"/>
      <c r="G141" s="258"/>
      <c r="H141" s="258"/>
      <c r="I141" s="258"/>
      <c r="J141" s="258"/>
      <c r="K141" s="258"/>
      <c r="L141" s="258"/>
      <c r="M141" s="258"/>
      <c r="N141" s="258"/>
      <c r="O141" s="258"/>
      <c r="P141" s="258"/>
      <c r="Q141" s="258"/>
      <c r="R141" s="258"/>
      <c r="S141" s="40"/>
      <c r="T141" s="40"/>
      <c r="U141" s="58"/>
      <c r="V141" s="58"/>
    </row>
    <row r="142" spans="1:226">
      <c r="A142" s="40" t="s">
        <v>98</v>
      </c>
      <c r="B142" s="40"/>
      <c r="C142" s="247"/>
      <c r="D142" s="40"/>
      <c r="E142" s="40"/>
      <c r="F142" s="243"/>
      <c r="G142" s="40"/>
      <c r="H142" s="40"/>
      <c r="I142" s="244"/>
      <c r="J142" s="245"/>
      <c r="K142" s="40"/>
      <c r="L142" s="40"/>
      <c r="M142" s="40"/>
      <c r="N142" s="40"/>
      <c r="O142" s="40"/>
      <c r="P142" s="245"/>
      <c r="Q142" s="40"/>
      <c r="R142" s="40"/>
      <c r="U142" s="58"/>
      <c r="V142" s="58"/>
    </row>
    <row r="143" spans="1:226">
      <c r="A143" s="40" t="s">
        <v>99</v>
      </c>
      <c r="B143" s="40"/>
      <c r="C143" s="247"/>
      <c r="D143" s="40"/>
      <c r="E143" s="40"/>
      <c r="F143" s="243"/>
      <c r="G143" s="40"/>
      <c r="H143" s="40"/>
      <c r="I143" s="244"/>
      <c r="J143" s="245"/>
      <c r="K143" s="40"/>
      <c r="L143" s="40"/>
      <c r="M143" s="40"/>
      <c r="N143" s="40"/>
      <c r="O143" s="40"/>
      <c r="P143" s="245"/>
      <c r="Q143" s="40"/>
      <c r="R143" s="40"/>
      <c r="U143" s="58"/>
      <c r="V143" s="58"/>
    </row>
    <row r="144" spans="1:226">
      <c r="C144" s="8"/>
      <c r="U144" s="58"/>
      <c r="V144" s="58"/>
    </row>
    <row r="145" spans="1:226" s="54" customFormat="1" ht="18">
      <c r="A145" s="336" t="s">
        <v>100</v>
      </c>
      <c r="B145" s="336"/>
      <c r="C145" s="336"/>
      <c r="D145" s="336"/>
      <c r="E145" s="336"/>
      <c r="F145" s="336"/>
      <c r="G145" s="336"/>
      <c r="H145" s="336"/>
      <c r="I145" s="336"/>
      <c r="J145" s="336"/>
      <c r="K145" s="336"/>
      <c r="L145" s="336"/>
      <c r="M145" s="336"/>
      <c r="N145" s="336"/>
      <c r="O145" s="336"/>
      <c r="P145" s="336"/>
      <c r="Q145" s="336"/>
      <c r="R145" s="336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/>
      <c r="DY145" s="45"/>
      <c r="DZ145" s="45"/>
      <c r="EA145" s="45"/>
      <c r="EB145" s="45"/>
      <c r="EC145" s="45"/>
      <c r="ED145" s="45"/>
      <c r="EE145" s="45"/>
      <c r="EF145" s="45"/>
      <c r="EG145" s="45"/>
      <c r="EH145" s="45"/>
      <c r="EI145" s="45"/>
      <c r="EJ145" s="45"/>
      <c r="EK145" s="45"/>
      <c r="EL145" s="45"/>
      <c r="EM145" s="45"/>
      <c r="EN145" s="45"/>
      <c r="EO145" s="45"/>
      <c r="EP145" s="45"/>
      <c r="EQ145" s="45"/>
      <c r="ER145" s="45"/>
      <c r="ES145" s="45"/>
      <c r="ET145" s="45"/>
      <c r="EU145" s="45"/>
      <c r="EV145" s="45"/>
      <c r="EW145" s="45"/>
      <c r="EX145" s="45"/>
      <c r="EY145" s="45"/>
      <c r="EZ145" s="45"/>
      <c r="FA145" s="45"/>
      <c r="FB145" s="45"/>
      <c r="FC145" s="45"/>
      <c r="FD145" s="45"/>
      <c r="FE145" s="45"/>
      <c r="FF145" s="45"/>
      <c r="FG145" s="45"/>
      <c r="FH145" s="45"/>
      <c r="FI145" s="45"/>
      <c r="FJ145" s="45"/>
      <c r="FK145" s="45"/>
      <c r="FL145" s="45"/>
      <c r="FM145" s="45"/>
      <c r="FN145" s="45"/>
      <c r="FO145" s="45"/>
      <c r="FP145" s="45"/>
      <c r="FQ145" s="45"/>
      <c r="FR145" s="45"/>
      <c r="FS145" s="45"/>
      <c r="FT145" s="45"/>
      <c r="FU145" s="45"/>
      <c r="FV145" s="45"/>
      <c r="FW145" s="45"/>
      <c r="FX145" s="45"/>
      <c r="FY145" s="45"/>
      <c r="FZ145" s="45"/>
      <c r="GA145" s="45"/>
      <c r="GB145" s="45"/>
      <c r="GC145" s="45"/>
      <c r="GD145" s="45"/>
      <c r="GE145" s="45"/>
      <c r="GF145" s="45"/>
      <c r="GG145" s="45"/>
      <c r="GH145" s="45"/>
      <c r="GI145" s="45"/>
      <c r="GJ145" s="45"/>
      <c r="GK145" s="45"/>
      <c r="GL145" s="45"/>
      <c r="GM145" s="45"/>
      <c r="GN145" s="45"/>
      <c r="GO145" s="45"/>
      <c r="GP145" s="45"/>
      <c r="GQ145" s="45"/>
      <c r="GR145" s="45"/>
      <c r="GS145" s="45"/>
      <c r="GT145" s="45"/>
      <c r="GU145" s="45"/>
      <c r="GV145" s="45"/>
      <c r="GW145" s="45"/>
      <c r="GX145" s="45"/>
      <c r="GY145" s="45"/>
      <c r="GZ145" s="45"/>
      <c r="HA145" s="45"/>
      <c r="HB145" s="45"/>
      <c r="HC145" s="45"/>
      <c r="HD145" s="45"/>
      <c r="HE145" s="45"/>
      <c r="HF145" s="45"/>
      <c r="HG145" s="45"/>
      <c r="HH145" s="45"/>
      <c r="HI145" s="45"/>
      <c r="HJ145" s="45"/>
      <c r="HK145" s="45"/>
      <c r="HL145" s="45"/>
      <c r="HM145" s="45"/>
      <c r="HN145" s="45"/>
      <c r="HO145" s="45"/>
      <c r="HP145" s="45"/>
      <c r="HQ145" s="45"/>
      <c r="HR145" s="45"/>
    </row>
    <row r="146" spans="1:226" s="54" customFormat="1" ht="14.25">
      <c r="A146" s="45"/>
      <c r="B146" s="45"/>
      <c r="C146" s="45"/>
      <c r="D146" s="45"/>
      <c r="E146" s="45"/>
      <c r="F146" s="55"/>
      <c r="G146" s="45"/>
      <c r="H146" s="45"/>
      <c r="I146" s="45"/>
      <c r="J146" s="56"/>
      <c r="K146" s="45"/>
      <c r="L146" s="45"/>
      <c r="M146" s="45"/>
      <c r="N146" s="45"/>
      <c r="O146" s="45"/>
      <c r="P146" s="56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  <c r="ES146" s="45"/>
      <c r="ET146" s="45"/>
      <c r="EU146" s="45"/>
      <c r="EV146" s="45"/>
      <c r="EW146" s="45"/>
      <c r="EX146" s="45"/>
      <c r="EY146" s="45"/>
      <c r="EZ146" s="45"/>
      <c r="FA146" s="45"/>
      <c r="FB146" s="45"/>
      <c r="FC146" s="45"/>
      <c r="FD146" s="45"/>
      <c r="FE146" s="45"/>
      <c r="FF146" s="45"/>
      <c r="FG146" s="45"/>
      <c r="FH146" s="45"/>
      <c r="FI146" s="45"/>
      <c r="FJ146" s="45"/>
      <c r="FK146" s="45"/>
      <c r="FL146" s="45"/>
      <c r="FM146" s="45"/>
      <c r="FN146" s="45"/>
      <c r="FO146" s="45"/>
      <c r="FP146" s="45"/>
      <c r="FQ146" s="45"/>
      <c r="FR146" s="45"/>
      <c r="FS146" s="45"/>
      <c r="FT146" s="45"/>
      <c r="FU146" s="45"/>
      <c r="FV146" s="45"/>
      <c r="FW146" s="45"/>
      <c r="FX146" s="45"/>
      <c r="FY146" s="45"/>
      <c r="FZ146" s="45"/>
      <c r="GA146" s="45"/>
      <c r="GB146" s="45"/>
      <c r="GC146" s="45"/>
      <c r="GD146" s="45"/>
      <c r="GE146" s="45"/>
      <c r="GF146" s="45"/>
      <c r="GG146" s="45"/>
      <c r="GH146" s="45"/>
      <c r="GI146" s="45"/>
      <c r="GJ146" s="45"/>
      <c r="GK146" s="45"/>
      <c r="GL146" s="45"/>
      <c r="GM146" s="45"/>
      <c r="GN146" s="45"/>
      <c r="GO146" s="45"/>
      <c r="GP146" s="45"/>
      <c r="GQ146" s="45"/>
      <c r="GR146" s="45"/>
      <c r="GS146" s="45"/>
      <c r="GT146" s="45"/>
      <c r="GU146" s="45"/>
      <c r="GV146" s="45"/>
      <c r="GW146" s="45"/>
      <c r="GX146" s="45"/>
      <c r="GY146" s="45"/>
      <c r="GZ146" s="45"/>
      <c r="HA146" s="45"/>
      <c r="HB146" s="45"/>
      <c r="HC146" s="45"/>
      <c r="HD146" s="45"/>
      <c r="HE146" s="45"/>
      <c r="HF146" s="45"/>
      <c r="HG146" s="45"/>
      <c r="HH146" s="45"/>
      <c r="HI146" s="45"/>
      <c r="HJ146" s="45"/>
      <c r="HK146" s="45"/>
      <c r="HL146" s="45"/>
      <c r="HM146" s="45"/>
      <c r="HN146" s="45"/>
      <c r="HO146" s="45"/>
      <c r="HP146" s="45"/>
      <c r="HQ146" s="45"/>
      <c r="HR146" s="45"/>
    </row>
    <row r="147" spans="1:226">
      <c r="A147" s="264" t="s">
        <v>160</v>
      </c>
      <c r="B147" s="264"/>
      <c r="C147" s="264"/>
      <c r="D147" s="264"/>
      <c r="E147" s="264"/>
      <c r="F147" s="264"/>
      <c r="G147" s="264"/>
      <c r="H147" s="264"/>
      <c r="I147" s="264"/>
      <c r="J147" s="264"/>
      <c r="K147" s="264"/>
      <c r="L147" s="264"/>
      <c r="M147" s="264"/>
      <c r="N147" s="264"/>
      <c r="O147" s="264"/>
      <c r="P147" s="264"/>
      <c r="Q147" s="264"/>
      <c r="R147" s="264"/>
      <c r="S147" s="264"/>
      <c r="T147" s="264"/>
      <c r="U147" s="58"/>
      <c r="V147" s="58"/>
    </row>
    <row r="148" spans="1:226" ht="12.75" customHeight="1">
      <c r="A148" s="292" t="s">
        <v>3</v>
      </c>
      <c r="B148" s="296" t="s">
        <v>4</v>
      </c>
      <c r="C148" s="296" t="s">
        <v>5</v>
      </c>
      <c r="D148" s="305" t="s">
        <v>101</v>
      </c>
      <c r="E148" s="338" t="s">
        <v>102</v>
      </c>
      <c r="F148" s="339" t="s">
        <v>8</v>
      </c>
      <c r="G148" s="341" t="s">
        <v>9</v>
      </c>
      <c r="H148" s="341" t="s">
        <v>10</v>
      </c>
      <c r="I148" s="341"/>
      <c r="J148" s="341"/>
      <c r="K148" s="341"/>
      <c r="L148" s="341"/>
      <c r="M148" s="341"/>
      <c r="N148" s="341"/>
      <c r="O148" s="341"/>
      <c r="P148" s="338" t="s">
        <v>11</v>
      </c>
      <c r="Q148" s="338"/>
      <c r="R148" s="338"/>
      <c r="S148" s="338"/>
      <c r="T148" s="266" t="s">
        <v>185</v>
      </c>
      <c r="U148" s="58"/>
      <c r="V148" s="58"/>
    </row>
    <row r="149" spans="1:226" ht="12.75" customHeight="1">
      <c r="A149" s="293"/>
      <c r="B149" s="297"/>
      <c r="C149" s="297"/>
      <c r="D149" s="306"/>
      <c r="E149" s="308"/>
      <c r="F149" s="340"/>
      <c r="G149" s="342"/>
      <c r="H149" s="342" t="s">
        <v>12</v>
      </c>
      <c r="I149" s="342"/>
      <c r="J149" s="342"/>
      <c r="K149" s="303" t="s">
        <v>13</v>
      </c>
      <c r="L149" s="303"/>
      <c r="M149" s="303"/>
      <c r="N149" s="303"/>
      <c r="O149" s="303"/>
      <c r="P149" s="304" t="s">
        <v>103</v>
      </c>
      <c r="Q149" s="315" t="s">
        <v>12</v>
      </c>
      <c r="R149" s="308" t="s">
        <v>13</v>
      </c>
      <c r="S149" s="308"/>
      <c r="T149" s="266"/>
      <c r="U149" s="58"/>
      <c r="V149" s="58"/>
    </row>
    <row r="150" spans="1:226" ht="66">
      <c r="A150" s="293"/>
      <c r="B150" s="297"/>
      <c r="C150" s="297"/>
      <c r="D150" s="307"/>
      <c r="E150" s="308"/>
      <c r="F150" s="340"/>
      <c r="G150" s="342"/>
      <c r="H150" s="223" t="s">
        <v>16</v>
      </c>
      <c r="I150" s="224" t="s">
        <v>259</v>
      </c>
      <c r="J150" s="225" t="s">
        <v>17</v>
      </c>
      <c r="K150" s="223" t="s">
        <v>264</v>
      </c>
      <c r="L150" s="223" t="s">
        <v>265</v>
      </c>
      <c r="M150" s="226" t="s">
        <v>262</v>
      </c>
      <c r="N150" s="226" t="s">
        <v>263</v>
      </c>
      <c r="O150" s="227" t="s">
        <v>17</v>
      </c>
      <c r="P150" s="304"/>
      <c r="Q150" s="315"/>
      <c r="R150" s="228" t="s">
        <v>18</v>
      </c>
      <c r="S150" s="227" t="s">
        <v>17</v>
      </c>
      <c r="T150" s="266"/>
      <c r="U150" s="58"/>
      <c r="V150" s="58"/>
    </row>
    <row r="151" spans="1:226">
      <c r="A151" s="399">
        <v>1</v>
      </c>
      <c r="B151" s="323" t="s">
        <v>19</v>
      </c>
      <c r="C151" s="176">
        <v>2</v>
      </c>
      <c r="D151" s="188" t="s">
        <v>149</v>
      </c>
      <c r="E151" s="350" t="s">
        <v>38</v>
      </c>
      <c r="F151" s="351" t="s">
        <v>21</v>
      </c>
      <c r="G151" s="165" t="s">
        <v>25</v>
      </c>
      <c r="H151" s="298">
        <v>20</v>
      </c>
      <c r="I151" s="101">
        <v>10</v>
      </c>
      <c r="J151" s="178">
        <v>40</v>
      </c>
      <c r="K151" s="178">
        <v>10</v>
      </c>
      <c r="L151" s="178"/>
      <c r="M151" s="178"/>
      <c r="N151" s="178"/>
      <c r="O151" s="178">
        <v>40</v>
      </c>
      <c r="P151" s="280">
        <v>4</v>
      </c>
      <c r="Q151" s="178">
        <v>2</v>
      </c>
      <c r="R151" s="178">
        <v>0.4</v>
      </c>
      <c r="S151" s="178">
        <v>1.6</v>
      </c>
      <c r="T151" s="178"/>
      <c r="U151" s="58"/>
      <c r="V151" s="58"/>
    </row>
    <row r="152" spans="1:226">
      <c r="A152" s="400"/>
      <c r="B152" s="324"/>
      <c r="C152" s="176">
        <v>2</v>
      </c>
      <c r="D152" s="188" t="s">
        <v>150</v>
      </c>
      <c r="E152" s="350"/>
      <c r="F152" s="351"/>
      <c r="G152" s="165" t="s">
        <v>26</v>
      </c>
      <c r="H152" s="298"/>
      <c r="I152" s="101">
        <v>10</v>
      </c>
      <c r="J152" s="178">
        <v>40</v>
      </c>
      <c r="K152" s="178"/>
      <c r="L152" s="178">
        <v>10</v>
      </c>
      <c r="M152" s="178"/>
      <c r="N152" s="178"/>
      <c r="O152" s="178">
        <v>40</v>
      </c>
      <c r="P152" s="280"/>
      <c r="Q152" s="178">
        <v>2</v>
      </c>
      <c r="R152" s="178">
        <v>0.4</v>
      </c>
      <c r="S152" s="178">
        <v>1.6</v>
      </c>
      <c r="T152" s="178"/>
      <c r="U152" s="58"/>
      <c r="V152" s="58"/>
    </row>
    <row r="153" spans="1:226" s="84" customFormat="1">
      <c r="A153" s="343">
        <v>2</v>
      </c>
      <c r="B153" s="323" t="s">
        <v>52</v>
      </c>
      <c r="C153" s="229">
        <v>3</v>
      </c>
      <c r="D153" s="190" t="s">
        <v>288</v>
      </c>
      <c r="E153" s="313" t="s">
        <v>55</v>
      </c>
      <c r="F153" s="329" t="s">
        <v>21</v>
      </c>
      <c r="G153" s="199" t="s">
        <v>25</v>
      </c>
      <c r="H153" s="262">
        <v>30</v>
      </c>
      <c r="I153" s="101">
        <v>15</v>
      </c>
      <c r="J153" s="163">
        <v>35</v>
      </c>
      <c r="K153" s="163">
        <v>15</v>
      </c>
      <c r="L153" s="163"/>
      <c r="M153" s="163"/>
      <c r="N153" s="163"/>
      <c r="O153" s="163">
        <v>35</v>
      </c>
      <c r="P153" s="262">
        <v>3</v>
      </c>
      <c r="Q153" s="163">
        <v>2</v>
      </c>
      <c r="R153" s="163">
        <v>0.6</v>
      </c>
      <c r="S153" s="163">
        <v>1.4</v>
      </c>
      <c r="T153" s="180"/>
      <c r="U153" s="58"/>
      <c r="V153" s="58"/>
    </row>
    <row r="154" spans="1:226" s="84" customFormat="1">
      <c r="A154" s="343"/>
      <c r="B154" s="324"/>
      <c r="C154" s="229">
        <v>3</v>
      </c>
      <c r="D154" s="190" t="s">
        <v>289</v>
      </c>
      <c r="E154" s="314"/>
      <c r="F154" s="330"/>
      <c r="G154" s="199" t="s">
        <v>26</v>
      </c>
      <c r="H154" s="263"/>
      <c r="I154" s="101">
        <v>15</v>
      </c>
      <c r="J154" s="163">
        <v>15</v>
      </c>
      <c r="K154" s="163"/>
      <c r="L154" s="163">
        <v>15</v>
      </c>
      <c r="M154" s="163"/>
      <c r="N154" s="163"/>
      <c r="O154" s="163">
        <v>35</v>
      </c>
      <c r="P154" s="263"/>
      <c r="Q154" s="163">
        <v>1</v>
      </c>
      <c r="R154" s="163">
        <v>0.3</v>
      </c>
      <c r="S154" s="163">
        <v>0.7</v>
      </c>
      <c r="T154" s="180"/>
      <c r="U154" s="58"/>
      <c r="V154" s="58"/>
    </row>
    <row r="155" spans="1:226" s="84" customFormat="1">
      <c r="A155" s="343">
        <v>3</v>
      </c>
      <c r="B155" s="334" t="s">
        <v>74</v>
      </c>
      <c r="C155" s="230">
        <v>6</v>
      </c>
      <c r="D155" s="191" t="s">
        <v>281</v>
      </c>
      <c r="E155" s="327" t="s">
        <v>76</v>
      </c>
      <c r="F155" s="328" t="s">
        <v>21</v>
      </c>
      <c r="G155" s="199" t="s">
        <v>22</v>
      </c>
      <c r="H155" s="261">
        <v>20</v>
      </c>
      <c r="I155" s="101">
        <v>10</v>
      </c>
      <c r="J155" s="163">
        <v>20</v>
      </c>
      <c r="K155" s="163">
        <v>10</v>
      </c>
      <c r="L155" s="163"/>
      <c r="M155" s="163"/>
      <c r="N155" s="163"/>
      <c r="O155" s="163">
        <v>20</v>
      </c>
      <c r="P155" s="261">
        <v>3</v>
      </c>
      <c r="Q155" s="163">
        <v>1</v>
      </c>
      <c r="R155" s="163">
        <v>0.3</v>
      </c>
      <c r="S155" s="163">
        <v>0.7</v>
      </c>
      <c r="T155" s="180"/>
      <c r="U155" s="58"/>
      <c r="V155" s="58"/>
    </row>
    <row r="156" spans="1:226" s="84" customFormat="1">
      <c r="A156" s="343"/>
      <c r="B156" s="335"/>
      <c r="C156" s="230">
        <v>6</v>
      </c>
      <c r="D156" s="191" t="s">
        <v>282</v>
      </c>
      <c r="E156" s="327"/>
      <c r="F156" s="328"/>
      <c r="G156" s="199" t="s">
        <v>26</v>
      </c>
      <c r="H156" s="261"/>
      <c r="I156" s="101">
        <v>10</v>
      </c>
      <c r="J156" s="163">
        <v>40</v>
      </c>
      <c r="K156" s="163"/>
      <c r="L156" s="163">
        <v>10</v>
      </c>
      <c r="M156" s="163"/>
      <c r="N156" s="163"/>
      <c r="O156" s="163">
        <v>40</v>
      </c>
      <c r="P156" s="261"/>
      <c r="Q156" s="163">
        <v>2</v>
      </c>
      <c r="R156" s="163">
        <v>0.4</v>
      </c>
      <c r="S156" s="163">
        <v>1.6</v>
      </c>
      <c r="T156" s="180"/>
      <c r="U156" s="58"/>
      <c r="V156" s="58"/>
    </row>
    <row r="157" spans="1:226">
      <c r="A157" s="267" t="s">
        <v>104</v>
      </c>
      <c r="B157" s="268"/>
      <c r="C157" s="268"/>
      <c r="D157" s="268"/>
      <c r="E157" s="268"/>
      <c r="F157" s="268"/>
      <c r="G157" s="269"/>
      <c r="H157" s="232">
        <f>SUM(H151:H156)</f>
        <v>70</v>
      </c>
      <c r="I157" s="232">
        <f t="shared" ref="I157:T157" si="6">SUM(I151:I156)</f>
        <v>70</v>
      </c>
      <c r="J157" s="232">
        <f t="shared" si="6"/>
        <v>190</v>
      </c>
      <c r="K157" s="232">
        <f t="shared" si="6"/>
        <v>35</v>
      </c>
      <c r="L157" s="232">
        <f t="shared" si="6"/>
        <v>35</v>
      </c>
      <c r="M157" s="232">
        <f t="shared" si="6"/>
        <v>0</v>
      </c>
      <c r="N157" s="232">
        <f t="shared" si="6"/>
        <v>0</v>
      </c>
      <c r="O157" s="232">
        <f t="shared" si="6"/>
        <v>210</v>
      </c>
      <c r="P157" s="232">
        <f t="shared" si="6"/>
        <v>10</v>
      </c>
      <c r="Q157" s="232">
        <f t="shared" si="6"/>
        <v>10</v>
      </c>
      <c r="R157" s="232">
        <f t="shared" si="6"/>
        <v>2.4</v>
      </c>
      <c r="S157" s="232">
        <f t="shared" si="6"/>
        <v>7.6</v>
      </c>
      <c r="T157" s="232">
        <f t="shared" si="6"/>
        <v>0</v>
      </c>
      <c r="U157" s="58"/>
      <c r="V157" s="58"/>
    </row>
    <row r="158" spans="1:226" s="20" customFormat="1" ht="14.25">
      <c r="A158" s="10"/>
      <c r="B158" s="11"/>
      <c r="C158" s="11"/>
      <c r="D158" s="12"/>
      <c r="E158" s="18"/>
      <c r="F158" s="13"/>
      <c r="G158" s="14"/>
      <c r="H158" s="18"/>
      <c r="I158" s="48"/>
      <c r="J158" s="15"/>
      <c r="K158" s="16"/>
      <c r="L158" s="15"/>
      <c r="M158" s="17"/>
      <c r="N158" s="17"/>
      <c r="O158" s="17"/>
      <c r="P158" s="19"/>
      <c r="Q158" s="18"/>
      <c r="R158" s="18"/>
      <c r="S158" s="18"/>
      <c r="T158" s="18"/>
      <c r="U158" s="237"/>
      <c r="V158" s="237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</row>
    <row r="159" spans="1:226" s="75" customFormat="1" ht="14.25">
      <c r="A159" s="264" t="s">
        <v>160</v>
      </c>
      <c r="B159" s="264"/>
      <c r="C159" s="264"/>
      <c r="D159" s="264"/>
      <c r="E159" s="264"/>
      <c r="F159" s="264"/>
      <c r="G159" s="264"/>
      <c r="H159" s="264"/>
      <c r="I159" s="264"/>
      <c r="J159" s="264"/>
      <c r="K159" s="264"/>
      <c r="L159" s="264"/>
      <c r="M159" s="264"/>
      <c r="N159" s="264"/>
      <c r="O159" s="264"/>
      <c r="P159" s="264"/>
      <c r="Q159" s="264"/>
      <c r="R159" s="264"/>
      <c r="S159" s="264"/>
      <c r="T159" s="264"/>
      <c r="U159" s="237"/>
      <c r="V159" s="237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</row>
    <row r="160" spans="1:226" s="75" customFormat="1" ht="14.25">
      <c r="A160" s="264" t="s">
        <v>235</v>
      </c>
      <c r="B160" s="264"/>
      <c r="C160" s="264"/>
      <c r="D160" s="264"/>
      <c r="E160" s="264"/>
      <c r="F160" s="264"/>
      <c r="G160" s="264"/>
      <c r="H160" s="264"/>
      <c r="I160" s="264"/>
      <c r="J160" s="264"/>
      <c r="K160" s="264"/>
      <c r="L160" s="264"/>
      <c r="M160" s="264"/>
      <c r="N160" s="264"/>
      <c r="O160" s="264"/>
      <c r="P160" s="264"/>
      <c r="Q160" s="264"/>
      <c r="R160" s="264"/>
      <c r="S160" s="264"/>
      <c r="T160" s="264"/>
      <c r="U160" s="237"/>
      <c r="V160" s="237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</row>
    <row r="161" spans="1:226" s="75" customFormat="1" ht="14.25" customHeight="1">
      <c r="A161" s="292" t="s">
        <v>3</v>
      </c>
      <c r="B161" s="296" t="s">
        <v>4</v>
      </c>
      <c r="C161" s="296" t="s">
        <v>5</v>
      </c>
      <c r="D161" s="305" t="s">
        <v>101</v>
      </c>
      <c r="E161" s="338" t="s">
        <v>102</v>
      </c>
      <c r="F161" s="339" t="s">
        <v>8</v>
      </c>
      <c r="G161" s="341" t="s">
        <v>9</v>
      </c>
      <c r="H161" s="341" t="s">
        <v>10</v>
      </c>
      <c r="I161" s="341"/>
      <c r="J161" s="341"/>
      <c r="K161" s="341"/>
      <c r="L161" s="341"/>
      <c r="M161" s="341"/>
      <c r="N161" s="341"/>
      <c r="O161" s="341"/>
      <c r="P161" s="338" t="s">
        <v>11</v>
      </c>
      <c r="Q161" s="338"/>
      <c r="R161" s="338"/>
      <c r="S161" s="338"/>
      <c r="T161" s="266" t="s">
        <v>185</v>
      </c>
      <c r="U161" s="237"/>
      <c r="V161" s="237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</row>
    <row r="162" spans="1:226" s="75" customFormat="1" ht="14.25" customHeight="1">
      <c r="A162" s="293"/>
      <c r="B162" s="297"/>
      <c r="C162" s="297"/>
      <c r="D162" s="306"/>
      <c r="E162" s="308"/>
      <c r="F162" s="340"/>
      <c r="G162" s="342"/>
      <c r="H162" s="342" t="s">
        <v>12</v>
      </c>
      <c r="I162" s="342"/>
      <c r="J162" s="342"/>
      <c r="K162" s="303" t="s">
        <v>13</v>
      </c>
      <c r="L162" s="303"/>
      <c r="M162" s="303"/>
      <c r="N162" s="303"/>
      <c r="O162" s="303"/>
      <c r="P162" s="304" t="s">
        <v>103</v>
      </c>
      <c r="Q162" s="315" t="s">
        <v>12</v>
      </c>
      <c r="R162" s="308" t="s">
        <v>13</v>
      </c>
      <c r="S162" s="308"/>
      <c r="T162" s="266"/>
      <c r="U162" s="237"/>
      <c r="V162" s="237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</row>
    <row r="163" spans="1:226" s="75" customFormat="1" ht="66">
      <c r="A163" s="293"/>
      <c r="B163" s="297"/>
      <c r="C163" s="297"/>
      <c r="D163" s="307"/>
      <c r="E163" s="308"/>
      <c r="F163" s="340"/>
      <c r="G163" s="342"/>
      <c r="H163" s="223" t="s">
        <v>16</v>
      </c>
      <c r="I163" s="224" t="s">
        <v>259</v>
      </c>
      <c r="J163" s="225" t="s">
        <v>17</v>
      </c>
      <c r="K163" s="223" t="s">
        <v>264</v>
      </c>
      <c r="L163" s="223" t="s">
        <v>265</v>
      </c>
      <c r="M163" s="226" t="s">
        <v>262</v>
      </c>
      <c r="N163" s="226" t="s">
        <v>263</v>
      </c>
      <c r="O163" s="227" t="s">
        <v>17</v>
      </c>
      <c r="P163" s="304"/>
      <c r="Q163" s="315"/>
      <c r="R163" s="228" t="s">
        <v>18</v>
      </c>
      <c r="S163" s="227" t="s">
        <v>17</v>
      </c>
      <c r="T163" s="266"/>
      <c r="U163" s="237"/>
      <c r="V163" s="237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</row>
    <row r="164" spans="1:226" s="75" customFormat="1" ht="22.5">
      <c r="A164" s="137">
        <v>1</v>
      </c>
      <c r="B164" s="325" t="s">
        <v>52</v>
      </c>
      <c r="C164" s="229">
        <v>3</v>
      </c>
      <c r="D164" s="190" t="s">
        <v>196</v>
      </c>
      <c r="E164" s="200" t="s">
        <v>180</v>
      </c>
      <c r="F164" s="201" t="s">
        <v>236</v>
      </c>
      <c r="G164" s="199" t="s">
        <v>26</v>
      </c>
      <c r="H164" s="163">
        <v>10</v>
      </c>
      <c r="I164" s="166">
        <v>10</v>
      </c>
      <c r="J164" s="163">
        <v>30</v>
      </c>
      <c r="K164" s="163">
        <v>10</v>
      </c>
      <c r="L164" s="163"/>
      <c r="M164" s="163"/>
      <c r="N164" s="163"/>
      <c r="O164" s="163">
        <v>30</v>
      </c>
      <c r="P164" s="163">
        <v>2</v>
      </c>
      <c r="Q164" s="163">
        <v>2</v>
      </c>
      <c r="R164" s="163">
        <v>0.8</v>
      </c>
      <c r="S164" s="163">
        <v>1.2</v>
      </c>
      <c r="T164" s="180">
        <v>10</v>
      </c>
      <c r="U164" s="237"/>
      <c r="V164" s="237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</row>
    <row r="165" spans="1:226" s="75" customFormat="1" ht="20.25" customHeight="1">
      <c r="A165" s="156">
        <v>2</v>
      </c>
      <c r="B165" s="325"/>
      <c r="C165" s="229">
        <v>3</v>
      </c>
      <c r="D165" s="190" t="s">
        <v>294</v>
      </c>
      <c r="E165" s="161" t="s">
        <v>221</v>
      </c>
      <c r="F165" s="159" t="s">
        <v>236</v>
      </c>
      <c r="G165" s="202" t="s">
        <v>26</v>
      </c>
      <c r="H165" s="157">
        <v>10</v>
      </c>
      <c r="I165" s="170">
        <v>10</v>
      </c>
      <c r="J165" s="157">
        <v>15</v>
      </c>
      <c r="K165" s="157">
        <v>10</v>
      </c>
      <c r="L165" s="157"/>
      <c r="M165" s="157"/>
      <c r="N165" s="157"/>
      <c r="O165" s="157">
        <v>15</v>
      </c>
      <c r="P165" s="157">
        <v>1</v>
      </c>
      <c r="Q165" s="157">
        <v>1</v>
      </c>
      <c r="R165" s="157">
        <v>0.5</v>
      </c>
      <c r="S165" s="157">
        <v>0.5</v>
      </c>
      <c r="T165" s="173">
        <v>5</v>
      </c>
      <c r="U165" s="237"/>
      <c r="V165" s="237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</row>
    <row r="166" spans="1:226" s="75" customFormat="1" ht="22.5">
      <c r="A166" s="156">
        <v>3</v>
      </c>
      <c r="B166" s="325"/>
      <c r="C166" s="229">
        <v>4</v>
      </c>
      <c r="D166" s="190" t="s">
        <v>293</v>
      </c>
      <c r="E166" s="162" t="s">
        <v>222</v>
      </c>
      <c r="F166" s="206" t="s">
        <v>236</v>
      </c>
      <c r="G166" s="163" t="s">
        <v>26</v>
      </c>
      <c r="H166" s="158">
        <v>10</v>
      </c>
      <c r="I166" s="169">
        <v>10</v>
      </c>
      <c r="J166" s="163">
        <v>15</v>
      </c>
      <c r="K166" s="163"/>
      <c r="L166" s="163">
        <v>10</v>
      </c>
      <c r="M166" s="163"/>
      <c r="N166" s="163"/>
      <c r="O166" s="163">
        <v>15</v>
      </c>
      <c r="P166" s="158">
        <v>1</v>
      </c>
      <c r="Q166" s="163">
        <v>1</v>
      </c>
      <c r="R166" s="163">
        <v>0.4</v>
      </c>
      <c r="S166" s="163">
        <v>0.6</v>
      </c>
      <c r="T166" s="180"/>
      <c r="U166" s="237"/>
      <c r="V166" s="237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</row>
    <row r="167" spans="1:226" s="75" customFormat="1" ht="33.75">
      <c r="A167" s="156">
        <v>4</v>
      </c>
      <c r="B167" s="325"/>
      <c r="C167" s="229">
        <v>4</v>
      </c>
      <c r="D167" s="190" t="s">
        <v>231</v>
      </c>
      <c r="E167" s="162" t="s">
        <v>167</v>
      </c>
      <c r="F167" s="206" t="s">
        <v>236</v>
      </c>
      <c r="G167" s="163" t="s">
        <v>26</v>
      </c>
      <c r="H167" s="158">
        <v>10</v>
      </c>
      <c r="I167" s="169">
        <v>10</v>
      </c>
      <c r="J167" s="163">
        <v>35</v>
      </c>
      <c r="K167" s="163">
        <v>10</v>
      </c>
      <c r="L167" s="163"/>
      <c r="M167" s="163"/>
      <c r="N167" s="163"/>
      <c r="O167" s="163">
        <v>35</v>
      </c>
      <c r="P167" s="158">
        <v>2</v>
      </c>
      <c r="Q167" s="163">
        <v>2</v>
      </c>
      <c r="R167" s="163">
        <v>0.6</v>
      </c>
      <c r="S167" s="163">
        <v>0.4</v>
      </c>
      <c r="T167" s="180">
        <v>5</v>
      </c>
      <c r="U167" s="237"/>
      <c r="V167" s="237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</row>
    <row r="168" spans="1:226" s="75" customFormat="1" ht="14.25">
      <c r="A168" s="267" t="s">
        <v>104</v>
      </c>
      <c r="B168" s="268"/>
      <c r="C168" s="268"/>
      <c r="D168" s="268"/>
      <c r="E168" s="268"/>
      <c r="F168" s="268"/>
      <c r="G168" s="269"/>
      <c r="H168" s="232">
        <f>SUM(H164:H167)</f>
        <v>40</v>
      </c>
      <c r="I168" s="232">
        <f t="shared" ref="I168:T168" si="7">SUM(I164:I167)</f>
        <v>40</v>
      </c>
      <c r="J168" s="232">
        <f t="shared" si="7"/>
        <v>95</v>
      </c>
      <c r="K168" s="232">
        <f t="shared" si="7"/>
        <v>30</v>
      </c>
      <c r="L168" s="232">
        <f t="shared" si="7"/>
        <v>10</v>
      </c>
      <c r="M168" s="232">
        <f t="shared" si="7"/>
        <v>0</v>
      </c>
      <c r="N168" s="232">
        <f t="shared" si="7"/>
        <v>0</v>
      </c>
      <c r="O168" s="232">
        <f t="shared" si="7"/>
        <v>95</v>
      </c>
      <c r="P168" s="232">
        <f t="shared" si="7"/>
        <v>6</v>
      </c>
      <c r="Q168" s="232">
        <f t="shared" si="7"/>
        <v>6</v>
      </c>
      <c r="R168" s="232">
        <f t="shared" si="7"/>
        <v>2.3000000000000003</v>
      </c>
      <c r="S168" s="232">
        <f t="shared" si="7"/>
        <v>2.6999999999999997</v>
      </c>
      <c r="T168" s="232">
        <f t="shared" si="7"/>
        <v>20</v>
      </c>
      <c r="U168" s="237"/>
      <c r="V168" s="237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</row>
    <row r="169" spans="1:226" s="20" customFormat="1" ht="14.25">
      <c r="A169" s="10"/>
      <c r="B169" s="11"/>
      <c r="C169" s="11"/>
      <c r="D169" s="12"/>
      <c r="E169" s="18"/>
      <c r="F169" s="13"/>
      <c r="G169" s="14"/>
      <c r="H169" s="18"/>
      <c r="I169" s="48"/>
      <c r="J169" s="15"/>
      <c r="K169" s="16"/>
      <c r="L169" s="15"/>
      <c r="M169" s="17"/>
      <c r="N169" s="17"/>
      <c r="O169" s="17"/>
      <c r="P169" s="19"/>
      <c r="Q169" s="18"/>
      <c r="R169" s="18"/>
      <c r="S169" s="18"/>
      <c r="T169" s="18"/>
      <c r="U169" s="237"/>
      <c r="V169" s="237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</row>
    <row r="170" spans="1:226" s="20" customFormat="1" ht="14.25">
      <c r="A170" s="264" t="s">
        <v>160</v>
      </c>
      <c r="B170" s="264"/>
      <c r="C170" s="264"/>
      <c r="D170" s="264"/>
      <c r="E170" s="264"/>
      <c r="F170" s="264"/>
      <c r="G170" s="264"/>
      <c r="H170" s="264"/>
      <c r="I170" s="264"/>
      <c r="J170" s="264"/>
      <c r="K170" s="264"/>
      <c r="L170" s="264"/>
      <c r="M170" s="264"/>
      <c r="N170" s="264"/>
      <c r="O170" s="264"/>
      <c r="P170" s="264"/>
      <c r="Q170" s="264"/>
      <c r="R170" s="264"/>
      <c r="S170" s="264"/>
      <c r="T170" s="264"/>
      <c r="U170" s="237"/>
      <c r="V170" s="237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</row>
    <row r="171" spans="1:226" s="20" customFormat="1" ht="14.25">
      <c r="A171" s="264" t="s">
        <v>237</v>
      </c>
      <c r="B171" s="264"/>
      <c r="C171" s="264"/>
      <c r="D171" s="264"/>
      <c r="E171" s="264"/>
      <c r="F171" s="264"/>
      <c r="G171" s="264"/>
      <c r="H171" s="264"/>
      <c r="I171" s="264"/>
      <c r="J171" s="264"/>
      <c r="K171" s="264"/>
      <c r="L171" s="264"/>
      <c r="M171" s="264"/>
      <c r="N171" s="264"/>
      <c r="O171" s="264"/>
      <c r="P171" s="264"/>
      <c r="Q171" s="264"/>
      <c r="R171" s="264"/>
      <c r="S171" s="264"/>
      <c r="T171" s="264"/>
      <c r="U171" s="237"/>
      <c r="V171" s="237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</row>
    <row r="172" spans="1:226" s="75" customFormat="1" ht="14.25" customHeight="1">
      <c r="A172" s="292" t="s">
        <v>3</v>
      </c>
      <c r="B172" s="296" t="s">
        <v>4</v>
      </c>
      <c r="C172" s="296" t="s">
        <v>5</v>
      </c>
      <c r="D172" s="305" t="s">
        <v>101</v>
      </c>
      <c r="E172" s="338" t="s">
        <v>102</v>
      </c>
      <c r="F172" s="339" t="s">
        <v>8</v>
      </c>
      <c r="G172" s="341" t="s">
        <v>9</v>
      </c>
      <c r="H172" s="341" t="s">
        <v>10</v>
      </c>
      <c r="I172" s="341"/>
      <c r="J172" s="341"/>
      <c r="K172" s="341"/>
      <c r="L172" s="341"/>
      <c r="M172" s="341"/>
      <c r="N172" s="341"/>
      <c r="O172" s="341"/>
      <c r="P172" s="338" t="s">
        <v>11</v>
      </c>
      <c r="Q172" s="338"/>
      <c r="R172" s="338"/>
      <c r="S172" s="338"/>
      <c r="T172" s="266" t="s">
        <v>185</v>
      </c>
      <c r="U172" s="237"/>
      <c r="V172" s="237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</row>
    <row r="173" spans="1:226" s="75" customFormat="1" ht="14.25" customHeight="1">
      <c r="A173" s="293"/>
      <c r="B173" s="297"/>
      <c r="C173" s="297"/>
      <c r="D173" s="306"/>
      <c r="E173" s="308"/>
      <c r="F173" s="340"/>
      <c r="G173" s="342"/>
      <c r="H173" s="342" t="s">
        <v>12</v>
      </c>
      <c r="I173" s="342"/>
      <c r="J173" s="342"/>
      <c r="K173" s="303" t="s">
        <v>13</v>
      </c>
      <c r="L173" s="303"/>
      <c r="M173" s="303"/>
      <c r="N173" s="303"/>
      <c r="O173" s="303"/>
      <c r="P173" s="304" t="s">
        <v>103</v>
      </c>
      <c r="Q173" s="315" t="s">
        <v>12</v>
      </c>
      <c r="R173" s="308" t="s">
        <v>13</v>
      </c>
      <c r="S173" s="308"/>
      <c r="T173" s="266"/>
      <c r="U173" s="237"/>
      <c r="V173" s="237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</row>
    <row r="174" spans="1:226" s="75" customFormat="1" ht="66">
      <c r="A174" s="293"/>
      <c r="B174" s="297"/>
      <c r="C174" s="297"/>
      <c r="D174" s="307"/>
      <c r="E174" s="308"/>
      <c r="F174" s="340"/>
      <c r="G174" s="342"/>
      <c r="H174" s="223" t="s">
        <v>16</v>
      </c>
      <c r="I174" s="224" t="s">
        <v>259</v>
      </c>
      <c r="J174" s="225" t="s">
        <v>17</v>
      </c>
      <c r="K174" s="223" t="s">
        <v>264</v>
      </c>
      <c r="L174" s="223" t="s">
        <v>265</v>
      </c>
      <c r="M174" s="226" t="s">
        <v>262</v>
      </c>
      <c r="N174" s="226" t="s">
        <v>263</v>
      </c>
      <c r="O174" s="227" t="s">
        <v>17</v>
      </c>
      <c r="P174" s="304"/>
      <c r="Q174" s="315"/>
      <c r="R174" s="228" t="s">
        <v>18</v>
      </c>
      <c r="S174" s="227" t="s">
        <v>17</v>
      </c>
      <c r="T174" s="266"/>
      <c r="U174" s="237"/>
      <c r="V174" s="237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</row>
    <row r="175" spans="1:226" s="20" customFormat="1" ht="14.25">
      <c r="A175" s="94">
        <v>1</v>
      </c>
      <c r="B175" s="323" t="s">
        <v>52</v>
      </c>
      <c r="C175" s="229">
        <v>3</v>
      </c>
      <c r="D175" s="190" t="s">
        <v>227</v>
      </c>
      <c r="E175" s="200" t="s">
        <v>218</v>
      </c>
      <c r="F175" s="201" t="s">
        <v>178</v>
      </c>
      <c r="G175" s="199" t="s">
        <v>26</v>
      </c>
      <c r="H175" s="163">
        <v>10</v>
      </c>
      <c r="I175" s="166">
        <v>10</v>
      </c>
      <c r="J175" s="163">
        <v>15</v>
      </c>
      <c r="K175" s="163">
        <v>10</v>
      </c>
      <c r="L175" s="163"/>
      <c r="M175" s="163"/>
      <c r="N175" s="163"/>
      <c r="O175" s="163">
        <v>15</v>
      </c>
      <c r="P175" s="163">
        <v>1</v>
      </c>
      <c r="Q175" s="163">
        <v>1</v>
      </c>
      <c r="R175" s="163">
        <v>0.5</v>
      </c>
      <c r="S175" s="163">
        <v>0.5</v>
      </c>
      <c r="T175" s="180">
        <v>5</v>
      </c>
      <c r="U175" s="237"/>
      <c r="V175" s="237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</row>
    <row r="176" spans="1:226" s="20" customFormat="1" ht="14.25">
      <c r="A176" s="94">
        <v>2</v>
      </c>
      <c r="B176" s="325"/>
      <c r="C176" s="229">
        <v>3</v>
      </c>
      <c r="D176" s="190" t="s">
        <v>228</v>
      </c>
      <c r="E176" s="200" t="s">
        <v>219</v>
      </c>
      <c r="F176" s="201" t="s">
        <v>178</v>
      </c>
      <c r="G176" s="199" t="s">
        <v>26</v>
      </c>
      <c r="H176" s="163">
        <v>10</v>
      </c>
      <c r="I176" s="166">
        <v>10</v>
      </c>
      <c r="J176" s="163">
        <v>15</v>
      </c>
      <c r="K176" s="163">
        <v>10</v>
      </c>
      <c r="L176" s="163"/>
      <c r="M176" s="163"/>
      <c r="N176" s="163"/>
      <c r="O176" s="163">
        <v>15</v>
      </c>
      <c r="P176" s="163">
        <v>1</v>
      </c>
      <c r="Q176" s="163">
        <v>1</v>
      </c>
      <c r="R176" s="163">
        <v>0.5</v>
      </c>
      <c r="S176" s="163">
        <v>0.5</v>
      </c>
      <c r="T176" s="180">
        <v>5</v>
      </c>
      <c r="U176" s="237"/>
      <c r="V176" s="237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</row>
    <row r="177" spans="1:226" s="20" customFormat="1" ht="22.5">
      <c r="A177" s="82">
        <v>3</v>
      </c>
      <c r="B177" s="325"/>
      <c r="C177" s="229">
        <v>3</v>
      </c>
      <c r="D177" s="190" t="s">
        <v>216</v>
      </c>
      <c r="E177" s="200" t="s">
        <v>250</v>
      </c>
      <c r="F177" s="201" t="s">
        <v>178</v>
      </c>
      <c r="G177" s="199" t="s">
        <v>26</v>
      </c>
      <c r="H177" s="163">
        <v>10</v>
      </c>
      <c r="I177" s="166">
        <v>10</v>
      </c>
      <c r="J177" s="163">
        <v>25</v>
      </c>
      <c r="K177" s="163">
        <v>10</v>
      </c>
      <c r="L177" s="163"/>
      <c r="M177" s="163"/>
      <c r="N177" s="163"/>
      <c r="O177" s="163">
        <v>25</v>
      </c>
      <c r="P177" s="163">
        <v>2</v>
      </c>
      <c r="Q177" s="163">
        <v>2</v>
      </c>
      <c r="R177" s="163">
        <v>1</v>
      </c>
      <c r="S177" s="163">
        <v>1</v>
      </c>
      <c r="T177" s="180">
        <v>15</v>
      </c>
      <c r="U177" s="237"/>
      <c r="V177" s="237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</row>
    <row r="178" spans="1:226">
      <c r="A178" s="238">
        <v>4</v>
      </c>
      <c r="B178" s="324"/>
      <c r="C178" s="229">
        <v>3</v>
      </c>
      <c r="D178" s="191" t="s">
        <v>269</v>
      </c>
      <c r="E178" s="172" t="s">
        <v>225</v>
      </c>
      <c r="F178" s="201" t="s">
        <v>178</v>
      </c>
      <c r="G178" s="129" t="s">
        <v>26</v>
      </c>
      <c r="H178" s="174">
        <v>10</v>
      </c>
      <c r="I178" s="177">
        <v>10</v>
      </c>
      <c r="J178" s="180">
        <v>15</v>
      </c>
      <c r="K178" s="180">
        <v>10</v>
      </c>
      <c r="L178" s="180"/>
      <c r="M178" s="180"/>
      <c r="N178" s="180"/>
      <c r="O178" s="180">
        <v>15</v>
      </c>
      <c r="P178" s="174">
        <v>1</v>
      </c>
      <c r="Q178" s="180">
        <v>1</v>
      </c>
      <c r="R178" s="180">
        <v>0.5</v>
      </c>
      <c r="S178" s="180">
        <v>0.5</v>
      </c>
      <c r="T178" s="180">
        <v>5</v>
      </c>
      <c r="U178" s="58"/>
      <c r="V178" s="58"/>
    </row>
    <row r="179" spans="1:226">
      <c r="A179" s="302" t="s">
        <v>104</v>
      </c>
      <c r="B179" s="302"/>
      <c r="C179" s="302"/>
      <c r="D179" s="302"/>
      <c r="E179" s="302"/>
      <c r="F179" s="302"/>
      <c r="G179" s="302"/>
      <c r="H179" s="232">
        <f>SUM(H175:H178)</f>
        <v>40</v>
      </c>
      <c r="I179" s="232">
        <f t="shared" ref="I179:T179" si="8">SUM(I175:I178)</f>
        <v>40</v>
      </c>
      <c r="J179" s="232">
        <f t="shared" si="8"/>
        <v>70</v>
      </c>
      <c r="K179" s="232">
        <f t="shared" si="8"/>
        <v>40</v>
      </c>
      <c r="L179" s="232">
        <f t="shared" si="8"/>
        <v>0</v>
      </c>
      <c r="M179" s="232">
        <f t="shared" si="8"/>
        <v>0</v>
      </c>
      <c r="N179" s="232">
        <f t="shared" si="8"/>
        <v>0</v>
      </c>
      <c r="O179" s="232">
        <f t="shared" si="8"/>
        <v>70</v>
      </c>
      <c r="P179" s="232">
        <f t="shared" si="8"/>
        <v>5</v>
      </c>
      <c r="Q179" s="232">
        <f t="shared" si="8"/>
        <v>5</v>
      </c>
      <c r="R179" s="232">
        <f t="shared" si="8"/>
        <v>2.5</v>
      </c>
      <c r="S179" s="232">
        <f t="shared" si="8"/>
        <v>2.5</v>
      </c>
      <c r="T179" s="232">
        <f t="shared" si="8"/>
        <v>30</v>
      </c>
      <c r="U179" s="58"/>
      <c r="V179" s="58"/>
    </row>
    <row r="180" spans="1:226" s="237" customFormat="1">
      <c r="A180" s="235"/>
      <c r="B180" s="235"/>
      <c r="C180" s="235"/>
      <c r="D180" s="235"/>
      <c r="E180" s="235"/>
      <c r="F180" s="235"/>
      <c r="G180" s="235"/>
      <c r="H180" s="236"/>
      <c r="I180" s="236"/>
      <c r="J180" s="236"/>
      <c r="K180" s="236"/>
      <c r="L180" s="236"/>
      <c r="M180" s="236"/>
      <c r="N180" s="236"/>
      <c r="O180" s="236"/>
      <c r="P180" s="236"/>
      <c r="Q180" s="236"/>
      <c r="R180" s="236"/>
      <c r="S180" s="236"/>
    </row>
    <row r="181" spans="1:226" s="75" customFormat="1" ht="14.25">
      <c r="A181" s="264" t="s">
        <v>159</v>
      </c>
      <c r="B181" s="264"/>
      <c r="C181" s="264"/>
      <c r="D181" s="264"/>
      <c r="E181" s="264"/>
      <c r="F181" s="264"/>
      <c r="G181" s="264"/>
      <c r="H181" s="264"/>
      <c r="I181" s="264"/>
      <c r="J181" s="264"/>
      <c r="K181" s="264"/>
      <c r="L181" s="264"/>
      <c r="M181" s="264"/>
      <c r="N181" s="264"/>
      <c r="O181" s="264"/>
      <c r="P181" s="264"/>
      <c r="Q181" s="264"/>
      <c r="R181" s="264"/>
      <c r="S181" s="264"/>
      <c r="T181" s="264"/>
      <c r="U181" s="237"/>
      <c r="V181" s="237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</row>
    <row r="182" spans="1:226" s="75" customFormat="1" ht="14.25">
      <c r="A182" s="264" t="s">
        <v>240</v>
      </c>
      <c r="B182" s="264"/>
      <c r="C182" s="264"/>
      <c r="D182" s="264"/>
      <c r="E182" s="264"/>
      <c r="F182" s="264"/>
      <c r="G182" s="264"/>
      <c r="H182" s="264"/>
      <c r="I182" s="264"/>
      <c r="J182" s="264"/>
      <c r="K182" s="264"/>
      <c r="L182" s="264"/>
      <c r="M182" s="264"/>
      <c r="N182" s="264"/>
      <c r="O182" s="264"/>
      <c r="P182" s="264"/>
      <c r="Q182" s="264"/>
      <c r="R182" s="264"/>
      <c r="S182" s="264"/>
      <c r="T182" s="264"/>
      <c r="U182" s="237"/>
      <c r="V182" s="237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</row>
    <row r="183" spans="1:226" s="75" customFormat="1" ht="14.25" customHeight="1">
      <c r="A183" s="292" t="s">
        <v>3</v>
      </c>
      <c r="B183" s="296" t="s">
        <v>4</v>
      </c>
      <c r="C183" s="296" t="s">
        <v>5</v>
      </c>
      <c r="D183" s="305" t="s">
        <v>101</v>
      </c>
      <c r="E183" s="338" t="s">
        <v>102</v>
      </c>
      <c r="F183" s="339" t="s">
        <v>8</v>
      </c>
      <c r="G183" s="341" t="s">
        <v>9</v>
      </c>
      <c r="H183" s="341" t="s">
        <v>10</v>
      </c>
      <c r="I183" s="341"/>
      <c r="J183" s="341"/>
      <c r="K183" s="341"/>
      <c r="L183" s="341"/>
      <c r="M183" s="341"/>
      <c r="N183" s="341"/>
      <c r="O183" s="341"/>
      <c r="P183" s="338" t="s">
        <v>11</v>
      </c>
      <c r="Q183" s="338"/>
      <c r="R183" s="338"/>
      <c r="S183" s="338"/>
      <c r="T183" s="266" t="s">
        <v>185</v>
      </c>
      <c r="U183" s="237"/>
      <c r="V183" s="237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</row>
    <row r="184" spans="1:226" s="75" customFormat="1" ht="14.25" customHeight="1">
      <c r="A184" s="293"/>
      <c r="B184" s="297"/>
      <c r="C184" s="297"/>
      <c r="D184" s="306"/>
      <c r="E184" s="308"/>
      <c r="F184" s="340"/>
      <c r="G184" s="342"/>
      <c r="H184" s="342" t="s">
        <v>12</v>
      </c>
      <c r="I184" s="342"/>
      <c r="J184" s="342"/>
      <c r="K184" s="303" t="s">
        <v>13</v>
      </c>
      <c r="L184" s="303"/>
      <c r="M184" s="303"/>
      <c r="N184" s="303"/>
      <c r="O184" s="303"/>
      <c r="P184" s="304" t="s">
        <v>103</v>
      </c>
      <c r="Q184" s="315" t="s">
        <v>12</v>
      </c>
      <c r="R184" s="308" t="s">
        <v>13</v>
      </c>
      <c r="S184" s="308"/>
      <c r="T184" s="266"/>
      <c r="U184" s="237"/>
      <c r="V184" s="237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</row>
    <row r="185" spans="1:226" s="75" customFormat="1" ht="66">
      <c r="A185" s="293"/>
      <c r="B185" s="297"/>
      <c r="C185" s="297"/>
      <c r="D185" s="307"/>
      <c r="E185" s="308"/>
      <c r="F185" s="340"/>
      <c r="G185" s="342"/>
      <c r="H185" s="223" t="s">
        <v>16</v>
      </c>
      <c r="I185" s="224" t="s">
        <v>259</v>
      </c>
      <c r="J185" s="225" t="s">
        <v>17</v>
      </c>
      <c r="K185" s="223" t="s">
        <v>264</v>
      </c>
      <c r="L185" s="223" t="s">
        <v>265</v>
      </c>
      <c r="M185" s="226" t="s">
        <v>262</v>
      </c>
      <c r="N185" s="226" t="s">
        <v>263</v>
      </c>
      <c r="O185" s="227" t="s">
        <v>17</v>
      </c>
      <c r="P185" s="304"/>
      <c r="Q185" s="315"/>
      <c r="R185" s="228" t="s">
        <v>18</v>
      </c>
      <c r="S185" s="227" t="s">
        <v>17</v>
      </c>
      <c r="T185" s="266"/>
      <c r="U185" s="237"/>
      <c r="V185" s="237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</row>
    <row r="186" spans="1:226" s="75" customFormat="1" ht="14.25">
      <c r="A186" s="298">
        <v>1</v>
      </c>
      <c r="B186" s="334" t="s">
        <v>19</v>
      </c>
      <c r="C186" s="176">
        <v>1</v>
      </c>
      <c r="D186" s="188" t="s">
        <v>137</v>
      </c>
      <c r="E186" s="350" t="s">
        <v>23</v>
      </c>
      <c r="F186" s="403" t="s">
        <v>24</v>
      </c>
      <c r="G186" s="165" t="s">
        <v>25</v>
      </c>
      <c r="H186" s="298">
        <v>45</v>
      </c>
      <c r="I186" s="101">
        <v>15</v>
      </c>
      <c r="J186" s="178">
        <v>60</v>
      </c>
      <c r="K186" s="178">
        <v>15</v>
      </c>
      <c r="L186" s="178"/>
      <c r="M186" s="178"/>
      <c r="N186" s="178"/>
      <c r="O186" s="178">
        <v>60</v>
      </c>
      <c r="P186" s="280">
        <v>6</v>
      </c>
      <c r="Q186" s="178">
        <v>3</v>
      </c>
      <c r="R186" s="178">
        <v>0.60000000000000009</v>
      </c>
      <c r="S186" s="178">
        <v>2.4000000000000004</v>
      </c>
      <c r="T186" s="178"/>
      <c r="U186" s="237"/>
      <c r="V186" s="237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</row>
    <row r="187" spans="1:226" s="75" customFormat="1" ht="14.25">
      <c r="A187" s="298"/>
      <c r="B187" s="349"/>
      <c r="C187" s="176">
        <v>1</v>
      </c>
      <c r="D187" s="188" t="s">
        <v>138</v>
      </c>
      <c r="E187" s="350"/>
      <c r="F187" s="403"/>
      <c r="G187" s="165" t="s">
        <v>26</v>
      </c>
      <c r="H187" s="298"/>
      <c r="I187" s="101">
        <v>30</v>
      </c>
      <c r="J187" s="178">
        <v>50</v>
      </c>
      <c r="K187" s="178"/>
      <c r="L187" s="178">
        <v>30</v>
      </c>
      <c r="M187" s="178"/>
      <c r="N187" s="178"/>
      <c r="O187" s="178">
        <v>50</v>
      </c>
      <c r="P187" s="280"/>
      <c r="Q187" s="178">
        <v>3</v>
      </c>
      <c r="R187" s="178">
        <v>1.1000000000000001</v>
      </c>
      <c r="S187" s="178">
        <v>1.9</v>
      </c>
      <c r="T187" s="178"/>
      <c r="U187" s="237"/>
      <c r="V187" s="237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</row>
    <row r="188" spans="1:226" s="75" customFormat="1" ht="14.25" customHeight="1">
      <c r="A188" s="298">
        <v>2</v>
      </c>
      <c r="B188" s="349"/>
      <c r="C188" s="176">
        <v>1</v>
      </c>
      <c r="D188" s="188" t="s">
        <v>141</v>
      </c>
      <c r="E188" s="350" t="s">
        <v>28</v>
      </c>
      <c r="F188" s="351" t="s">
        <v>24</v>
      </c>
      <c r="G188" s="165" t="s">
        <v>25</v>
      </c>
      <c r="H188" s="298">
        <v>60</v>
      </c>
      <c r="I188" s="101">
        <v>30</v>
      </c>
      <c r="J188" s="178">
        <v>50</v>
      </c>
      <c r="K188" s="178">
        <v>30</v>
      </c>
      <c r="L188" s="178"/>
      <c r="M188" s="178"/>
      <c r="N188" s="178"/>
      <c r="O188" s="178">
        <v>50</v>
      </c>
      <c r="P188" s="280">
        <v>6</v>
      </c>
      <c r="Q188" s="178">
        <v>3</v>
      </c>
      <c r="R188" s="178">
        <v>1.1000000000000001</v>
      </c>
      <c r="S188" s="178">
        <v>1.9</v>
      </c>
      <c r="T188" s="178"/>
      <c r="U188" s="237"/>
      <c r="V188" s="237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</row>
    <row r="189" spans="1:226" s="75" customFormat="1" ht="14.25">
      <c r="A189" s="298"/>
      <c r="B189" s="349"/>
      <c r="C189" s="176">
        <v>1</v>
      </c>
      <c r="D189" s="188" t="s">
        <v>142</v>
      </c>
      <c r="E189" s="350"/>
      <c r="F189" s="351"/>
      <c r="G189" s="165" t="s">
        <v>26</v>
      </c>
      <c r="H189" s="298"/>
      <c r="I189" s="101">
        <v>30</v>
      </c>
      <c r="J189" s="178">
        <v>50</v>
      </c>
      <c r="K189" s="178"/>
      <c r="L189" s="178">
        <v>30</v>
      </c>
      <c r="M189" s="178"/>
      <c r="N189" s="178"/>
      <c r="O189" s="178">
        <v>50</v>
      </c>
      <c r="P189" s="280"/>
      <c r="Q189" s="178">
        <v>3</v>
      </c>
      <c r="R189" s="178">
        <v>1.1000000000000001</v>
      </c>
      <c r="S189" s="178">
        <v>1.9</v>
      </c>
      <c r="T189" s="178"/>
      <c r="U189" s="237"/>
      <c r="V189" s="237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</row>
    <row r="190" spans="1:226" s="75" customFormat="1" ht="14.25" customHeight="1">
      <c r="A190" s="298">
        <v>3</v>
      </c>
      <c r="B190" s="349"/>
      <c r="C190" s="176">
        <v>2</v>
      </c>
      <c r="D190" s="188" t="s">
        <v>147</v>
      </c>
      <c r="E190" s="350" t="s">
        <v>37</v>
      </c>
      <c r="F190" s="351" t="s">
        <v>24</v>
      </c>
      <c r="G190" s="165" t="s">
        <v>25</v>
      </c>
      <c r="H190" s="298">
        <v>45</v>
      </c>
      <c r="I190" s="101">
        <v>15</v>
      </c>
      <c r="J190" s="178">
        <v>50</v>
      </c>
      <c r="K190" s="178">
        <v>15</v>
      </c>
      <c r="L190" s="178"/>
      <c r="M190" s="178"/>
      <c r="N190" s="178"/>
      <c r="O190" s="178">
        <v>50</v>
      </c>
      <c r="P190" s="280">
        <v>6</v>
      </c>
      <c r="Q190" s="178">
        <v>3</v>
      </c>
      <c r="R190" s="178">
        <v>1</v>
      </c>
      <c r="S190" s="178">
        <v>2</v>
      </c>
      <c r="T190" s="178">
        <v>10</v>
      </c>
      <c r="U190" s="237"/>
      <c r="V190" s="237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</row>
    <row r="191" spans="1:226" s="75" customFormat="1" ht="14.25">
      <c r="A191" s="298"/>
      <c r="B191" s="349"/>
      <c r="C191" s="176">
        <v>2</v>
      </c>
      <c r="D191" s="188" t="s">
        <v>148</v>
      </c>
      <c r="E191" s="350"/>
      <c r="F191" s="351"/>
      <c r="G191" s="165" t="s">
        <v>26</v>
      </c>
      <c r="H191" s="298"/>
      <c r="I191" s="101">
        <v>30</v>
      </c>
      <c r="J191" s="178">
        <v>50</v>
      </c>
      <c r="K191" s="178"/>
      <c r="L191" s="178">
        <v>30</v>
      </c>
      <c r="M191" s="178"/>
      <c r="N191" s="178"/>
      <c r="O191" s="178">
        <v>50</v>
      </c>
      <c r="P191" s="280"/>
      <c r="Q191" s="178">
        <v>3</v>
      </c>
      <c r="R191" s="178">
        <v>1.1000000000000001</v>
      </c>
      <c r="S191" s="178">
        <v>1.9</v>
      </c>
      <c r="T191" s="178"/>
      <c r="U191" s="237"/>
      <c r="V191" s="237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</row>
    <row r="192" spans="1:226" s="75" customFormat="1" ht="14.25" customHeight="1">
      <c r="A192" s="298">
        <v>4</v>
      </c>
      <c r="B192" s="349"/>
      <c r="C192" s="176">
        <v>2</v>
      </c>
      <c r="D192" s="188" t="s">
        <v>154</v>
      </c>
      <c r="E192" s="350" t="s">
        <v>44</v>
      </c>
      <c r="F192" s="351" t="s">
        <v>24</v>
      </c>
      <c r="G192" s="165" t="s">
        <v>22</v>
      </c>
      <c r="H192" s="298">
        <v>20</v>
      </c>
      <c r="I192" s="101">
        <v>10</v>
      </c>
      <c r="J192" s="178">
        <v>20</v>
      </c>
      <c r="K192" s="178">
        <v>10</v>
      </c>
      <c r="L192" s="178"/>
      <c r="M192" s="178"/>
      <c r="N192" s="178"/>
      <c r="O192" s="178">
        <v>20</v>
      </c>
      <c r="P192" s="280">
        <v>3</v>
      </c>
      <c r="Q192" s="178">
        <v>1</v>
      </c>
      <c r="R192" s="178">
        <v>0.3</v>
      </c>
      <c r="S192" s="178">
        <v>0.7</v>
      </c>
      <c r="T192" s="178"/>
      <c r="U192" s="237"/>
      <c r="V192" s="237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</row>
    <row r="193" spans="1:226" s="75" customFormat="1" ht="14.25">
      <c r="A193" s="357"/>
      <c r="B193" s="349"/>
      <c r="C193" s="176">
        <v>2</v>
      </c>
      <c r="D193" s="188" t="s">
        <v>155</v>
      </c>
      <c r="E193" s="350"/>
      <c r="F193" s="351"/>
      <c r="G193" s="165" t="s">
        <v>26</v>
      </c>
      <c r="H193" s="298"/>
      <c r="I193" s="101">
        <v>10</v>
      </c>
      <c r="J193" s="178">
        <v>40</v>
      </c>
      <c r="K193" s="178"/>
      <c r="L193" s="178">
        <v>10</v>
      </c>
      <c r="M193" s="178"/>
      <c r="N193" s="178"/>
      <c r="O193" s="178">
        <v>40</v>
      </c>
      <c r="P193" s="280"/>
      <c r="Q193" s="178">
        <v>2</v>
      </c>
      <c r="R193" s="178">
        <v>0.4</v>
      </c>
      <c r="S193" s="178">
        <v>1.6</v>
      </c>
      <c r="T193" s="178"/>
      <c r="U193" s="237"/>
      <c r="V193" s="237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</row>
    <row r="194" spans="1:226" s="75" customFormat="1" ht="14.25">
      <c r="A194" s="267" t="s">
        <v>104</v>
      </c>
      <c r="B194" s="268"/>
      <c r="C194" s="268"/>
      <c r="D194" s="268"/>
      <c r="E194" s="268"/>
      <c r="F194" s="268"/>
      <c r="G194" s="269"/>
      <c r="H194" s="232">
        <f>SUM(H186:H193)</f>
        <v>170</v>
      </c>
      <c r="I194" s="232">
        <f t="shared" ref="I194:T194" si="9">SUM(I186:I193)</f>
        <v>170</v>
      </c>
      <c r="J194" s="232">
        <f t="shared" si="9"/>
        <v>370</v>
      </c>
      <c r="K194" s="232">
        <f t="shared" si="9"/>
        <v>70</v>
      </c>
      <c r="L194" s="232">
        <f t="shared" si="9"/>
        <v>100</v>
      </c>
      <c r="M194" s="232">
        <f t="shared" si="9"/>
        <v>0</v>
      </c>
      <c r="N194" s="232">
        <f t="shared" si="9"/>
        <v>0</v>
      </c>
      <c r="O194" s="232">
        <f t="shared" si="9"/>
        <v>370</v>
      </c>
      <c r="P194" s="232">
        <f t="shared" si="9"/>
        <v>21</v>
      </c>
      <c r="Q194" s="232">
        <f t="shared" si="9"/>
        <v>21</v>
      </c>
      <c r="R194" s="232">
        <f t="shared" si="9"/>
        <v>6.7</v>
      </c>
      <c r="S194" s="232">
        <f t="shared" si="9"/>
        <v>14.3</v>
      </c>
      <c r="T194" s="232">
        <f t="shared" si="9"/>
        <v>10</v>
      </c>
      <c r="U194" s="237"/>
      <c r="V194" s="237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</row>
    <row r="195" spans="1:226" s="237" customFormat="1">
      <c r="A195" s="235"/>
      <c r="B195" s="235"/>
      <c r="C195" s="235"/>
      <c r="D195" s="235"/>
      <c r="E195" s="235"/>
      <c r="F195" s="235"/>
      <c r="G195" s="235"/>
      <c r="H195" s="236"/>
      <c r="I195" s="236"/>
      <c r="J195" s="236"/>
      <c r="K195" s="236"/>
      <c r="L195" s="236"/>
      <c r="M195" s="236"/>
      <c r="N195" s="236"/>
      <c r="O195" s="236"/>
      <c r="P195" s="236"/>
      <c r="Q195" s="236"/>
      <c r="R195" s="236"/>
      <c r="S195" s="236"/>
    </row>
    <row r="196" spans="1:226">
      <c r="A196" s="264" t="s">
        <v>313</v>
      </c>
      <c r="B196" s="264"/>
      <c r="C196" s="264"/>
      <c r="D196" s="264"/>
      <c r="E196" s="264"/>
      <c r="F196" s="264"/>
      <c r="G196" s="264"/>
      <c r="H196" s="264"/>
      <c r="I196" s="264"/>
      <c r="J196" s="264"/>
      <c r="K196" s="264"/>
      <c r="L196" s="264"/>
      <c r="M196" s="264"/>
      <c r="N196" s="264"/>
      <c r="O196" s="264"/>
      <c r="P196" s="264"/>
      <c r="Q196" s="264"/>
      <c r="R196" s="264"/>
      <c r="S196" s="264"/>
      <c r="T196" s="264"/>
      <c r="U196" s="81"/>
    </row>
    <row r="197" spans="1:226">
      <c r="A197" s="264" t="s">
        <v>162</v>
      </c>
      <c r="B197" s="264"/>
      <c r="C197" s="264"/>
      <c r="D197" s="264"/>
      <c r="E197" s="264"/>
      <c r="F197" s="264"/>
      <c r="G197" s="264"/>
      <c r="H197" s="264"/>
      <c r="I197" s="264"/>
      <c r="J197" s="264"/>
      <c r="K197" s="264"/>
      <c r="L197" s="264"/>
      <c r="M197" s="264"/>
      <c r="N197" s="264"/>
      <c r="O197" s="264"/>
      <c r="P197" s="264"/>
      <c r="Q197" s="264"/>
      <c r="R197" s="264"/>
      <c r="S197" s="264"/>
      <c r="T197" s="264"/>
      <c r="U197" s="58"/>
      <c r="V197" s="58"/>
    </row>
    <row r="198" spans="1:226" s="75" customFormat="1" ht="14.25" customHeight="1">
      <c r="A198" s="292" t="s">
        <v>3</v>
      </c>
      <c r="B198" s="296" t="s">
        <v>4</v>
      </c>
      <c r="C198" s="296" t="s">
        <v>5</v>
      </c>
      <c r="D198" s="305" t="s">
        <v>101</v>
      </c>
      <c r="E198" s="338" t="s">
        <v>102</v>
      </c>
      <c r="F198" s="339" t="s">
        <v>8</v>
      </c>
      <c r="G198" s="341" t="s">
        <v>9</v>
      </c>
      <c r="H198" s="341" t="s">
        <v>10</v>
      </c>
      <c r="I198" s="341"/>
      <c r="J198" s="341"/>
      <c r="K198" s="341"/>
      <c r="L198" s="341"/>
      <c r="M198" s="341"/>
      <c r="N198" s="341"/>
      <c r="O198" s="341"/>
      <c r="P198" s="338" t="s">
        <v>11</v>
      </c>
      <c r="Q198" s="338"/>
      <c r="R198" s="338"/>
      <c r="S198" s="338"/>
      <c r="T198" s="266" t="s">
        <v>185</v>
      </c>
      <c r="U198" s="237"/>
      <c r="V198" s="237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</row>
    <row r="199" spans="1:226" s="75" customFormat="1" ht="14.25" customHeight="1">
      <c r="A199" s="293"/>
      <c r="B199" s="297"/>
      <c r="C199" s="297"/>
      <c r="D199" s="306"/>
      <c r="E199" s="308"/>
      <c r="F199" s="340"/>
      <c r="G199" s="342"/>
      <c r="H199" s="342" t="s">
        <v>12</v>
      </c>
      <c r="I199" s="342"/>
      <c r="J199" s="342"/>
      <c r="K199" s="303" t="s">
        <v>13</v>
      </c>
      <c r="L199" s="303"/>
      <c r="M199" s="303"/>
      <c r="N199" s="303"/>
      <c r="O199" s="303"/>
      <c r="P199" s="304" t="s">
        <v>103</v>
      </c>
      <c r="Q199" s="315" t="s">
        <v>12</v>
      </c>
      <c r="R199" s="308" t="s">
        <v>13</v>
      </c>
      <c r="S199" s="308"/>
      <c r="T199" s="266"/>
      <c r="U199" s="237"/>
      <c r="V199" s="237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</row>
    <row r="200" spans="1:226" s="75" customFormat="1" ht="66">
      <c r="A200" s="293"/>
      <c r="B200" s="297"/>
      <c r="C200" s="297"/>
      <c r="D200" s="307"/>
      <c r="E200" s="308"/>
      <c r="F200" s="340"/>
      <c r="G200" s="342"/>
      <c r="H200" s="223" t="s">
        <v>16</v>
      </c>
      <c r="I200" s="224" t="s">
        <v>259</v>
      </c>
      <c r="J200" s="225" t="s">
        <v>17</v>
      </c>
      <c r="K200" s="223" t="s">
        <v>264</v>
      </c>
      <c r="L200" s="223" t="s">
        <v>265</v>
      </c>
      <c r="M200" s="226" t="s">
        <v>262</v>
      </c>
      <c r="N200" s="226" t="s">
        <v>263</v>
      </c>
      <c r="O200" s="227" t="s">
        <v>17</v>
      </c>
      <c r="P200" s="304"/>
      <c r="Q200" s="315"/>
      <c r="R200" s="228" t="s">
        <v>18</v>
      </c>
      <c r="S200" s="227" t="s">
        <v>17</v>
      </c>
      <c r="T200" s="266"/>
      <c r="U200" s="237"/>
      <c r="V200" s="237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</row>
    <row r="201" spans="1:226">
      <c r="A201" s="171">
        <v>1</v>
      </c>
      <c r="B201" s="231" t="s">
        <v>305</v>
      </c>
      <c r="C201" s="229">
        <v>4</v>
      </c>
      <c r="D201" s="190" t="s">
        <v>230</v>
      </c>
      <c r="E201" s="200" t="s">
        <v>177</v>
      </c>
      <c r="F201" s="206" t="s">
        <v>35</v>
      </c>
      <c r="G201" s="163" t="s">
        <v>26</v>
      </c>
      <c r="H201" s="163">
        <v>15</v>
      </c>
      <c r="I201" s="101">
        <v>15</v>
      </c>
      <c r="J201" s="163">
        <v>40</v>
      </c>
      <c r="K201" s="163"/>
      <c r="L201" s="163">
        <v>15</v>
      </c>
      <c r="M201" s="163"/>
      <c r="N201" s="163"/>
      <c r="O201" s="163">
        <v>40</v>
      </c>
      <c r="P201" s="163">
        <v>2</v>
      </c>
      <c r="Q201" s="163">
        <v>2</v>
      </c>
      <c r="R201" s="163">
        <v>0.5</v>
      </c>
      <c r="S201" s="163">
        <v>1.5</v>
      </c>
      <c r="T201" s="180"/>
      <c r="U201" s="58"/>
      <c r="V201" s="58"/>
    </row>
    <row r="202" spans="1:226" ht="22.5">
      <c r="A202" s="171">
        <v>2</v>
      </c>
      <c r="B202" s="281" t="s">
        <v>74</v>
      </c>
      <c r="C202" s="229">
        <v>5</v>
      </c>
      <c r="D202" s="190" t="s">
        <v>292</v>
      </c>
      <c r="E202" s="162" t="s">
        <v>80</v>
      </c>
      <c r="F202" s="160" t="s">
        <v>35</v>
      </c>
      <c r="G202" s="199" t="s">
        <v>25</v>
      </c>
      <c r="H202" s="158">
        <v>15</v>
      </c>
      <c r="I202" s="169">
        <v>15</v>
      </c>
      <c r="J202" s="163">
        <v>50</v>
      </c>
      <c r="K202" s="163">
        <v>15</v>
      </c>
      <c r="L202" s="163"/>
      <c r="M202" s="163"/>
      <c r="N202" s="163"/>
      <c r="O202" s="163">
        <v>50</v>
      </c>
      <c r="P202" s="158">
        <v>3</v>
      </c>
      <c r="Q202" s="163">
        <v>3</v>
      </c>
      <c r="R202" s="163">
        <v>1</v>
      </c>
      <c r="S202" s="163">
        <v>2</v>
      </c>
      <c r="T202" s="180">
        <v>10</v>
      </c>
      <c r="U202" s="58"/>
      <c r="V202" s="58"/>
    </row>
    <row r="203" spans="1:226" ht="26.25" customHeight="1">
      <c r="A203" s="171">
        <v>3</v>
      </c>
      <c r="B203" s="281"/>
      <c r="C203" s="230">
        <v>6</v>
      </c>
      <c r="D203" s="191" t="s">
        <v>283</v>
      </c>
      <c r="E203" s="124" t="s">
        <v>81</v>
      </c>
      <c r="F203" s="125" t="s">
        <v>35</v>
      </c>
      <c r="G203" s="273" t="s">
        <v>26</v>
      </c>
      <c r="H203" s="261">
        <v>30</v>
      </c>
      <c r="I203" s="337">
        <v>30</v>
      </c>
      <c r="J203" s="261">
        <v>60</v>
      </c>
      <c r="K203" s="262"/>
      <c r="L203" s="261">
        <v>30</v>
      </c>
      <c r="M203" s="262"/>
      <c r="N203" s="262"/>
      <c r="O203" s="261">
        <v>60</v>
      </c>
      <c r="P203" s="261">
        <v>3</v>
      </c>
      <c r="Q203" s="261">
        <v>3</v>
      </c>
      <c r="R203" s="261">
        <v>1</v>
      </c>
      <c r="S203" s="261">
        <v>2</v>
      </c>
      <c r="T203" s="271"/>
      <c r="U203" s="58"/>
      <c r="V203" s="58"/>
    </row>
    <row r="204" spans="1:226" ht="18.75" customHeight="1">
      <c r="A204" s="171">
        <v>4</v>
      </c>
      <c r="B204" s="281"/>
      <c r="C204" s="230">
        <v>6</v>
      </c>
      <c r="D204" s="191" t="s">
        <v>284</v>
      </c>
      <c r="E204" s="124" t="s">
        <v>82</v>
      </c>
      <c r="F204" s="125" t="s">
        <v>35</v>
      </c>
      <c r="G204" s="273"/>
      <c r="H204" s="261"/>
      <c r="I204" s="337"/>
      <c r="J204" s="261"/>
      <c r="K204" s="263"/>
      <c r="L204" s="261"/>
      <c r="M204" s="263"/>
      <c r="N204" s="263"/>
      <c r="O204" s="261"/>
      <c r="P204" s="261"/>
      <c r="Q204" s="261"/>
      <c r="R204" s="261"/>
      <c r="S204" s="261"/>
      <c r="T204" s="272"/>
      <c r="U204" s="58"/>
      <c r="V204" s="58"/>
    </row>
    <row r="205" spans="1:226" ht="14.25" customHeight="1">
      <c r="A205" s="267" t="s">
        <v>104</v>
      </c>
      <c r="B205" s="268"/>
      <c r="C205" s="268"/>
      <c r="D205" s="268"/>
      <c r="E205" s="268"/>
      <c r="F205" s="268"/>
      <c r="G205" s="269"/>
      <c r="H205" s="232">
        <f>SUM(H201:H204)</f>
        <v>60</v>
      </c>
      <c r="I205" s="232">
        <f t="shared" ref="I205:T205" si="10">SUM(I201:I204)</f>
        <v>60</v>
      </c>
      <c r="J205" s="232">
        <f t="shared" si="10"/>
        <v>150</v>
      </c>
      <c r="K205" s="232">
        <f t="shared" si="10"/>
        <v>15</v>
      </c>
      <c r="L205" s="232">
        <f t="shared" si="10"/>
        <v>45</v>
      </c>
      <c r="M205" s="232">
        <f t="shared" si="10"/>
        <v>0</v>
      </c>
      <c r="N205" s="232">
        <f t="shared" si="10"/>
        <v>0</v>
      </c>
      <c r="O205" s="232">
        <f t="shared" si="10"/>
        <v>150</v>
      </c>
      <c r="P205" s="232">
        <f t="shared" si="10"/>
        <v>8</v>
      </c>
      <c r="Q205" s="232">
        <f t="shared" si="10"/>
        <v>8</v>
      </c>
      <c r="R205" s="232">
        <f t="shared" si="10"/>
        <v>2.5</v>
      </c>
      <c r="S205" s="232">
        <f t="shared" si="10"/>
        <v>5.5</v>
      </c>
      <c r="T205" s="232">
        <f t="shared" si="10"/>
        <v>10</v>
      </c>
      <c r="U205" s="58"/>
      <c r="V205" s="58"/>
    </row>
    <row r="206" spans="1:226">
      <c r="A206" s="9"/>
      <c r="B206" s="21"/>
      <c r="C206" s="21"/>
      <c r="D206" s="22"/>
      <c r="E206" s="23"/>
      <c r="F206" s="24"/>
      <c r="G206" s="7"/>
      <c r="H206" s="7"/>
      <c r="I206" s="49"/>
      <c r="J206" s="25"/>
      <c r="K206" s="25"/>
      <c r="L206" s="25"/>
      <c r="M206" s="26"/>
      <c r="N206" s="26"/>
      <c r="O206" s="26"/>
      <c r="P206" s="27"/>
      <c r="U206" s="58"/>
      <c r="V206" s="58"/>
    </row>
    <row r="207" spans="1:226">
      <c r="A207" s="264" t="s">
        <v>159</v>
      </c>
      <c r="B207" s="264"/>
      <c r="C207" s="264"/>
      <c r="D207" s="264"/>
      <c r="E207" s="264"/>
      <c r="F207" s="264"/>
      <c r="G207" s="264"/>
      <c r="H207" s="264"/>
      <c r="I207" s="264"/>
      <c r="J207" s="264"/>
      <c r="K207" s="264"/>
      <c r="L207" s="264"/>
      <c r="M207" s="264"/>
      <c r="N207" s="264"/>
      <c r="O207" s="264"/>
      <c r="P207" s="264"/>
      <c r="Q207" s="264"/>
      <c r="R207" s="264"/>
      <c r="S207" s="264"/>
      <c r="T207" s="264"/>
      <c r="U207" s="58"/>
      <c r="V207" s="58"/>
    </row>
    <row r="208" spans="1:226">
      <c r="A208" s="264" t="s">
        <v>105</v>
      </c>
      <c r="B208" s="264"/>
      <c r="C208" s="264"/>
      <c r="D208" s="264"/>
      <c r="E208" s="264"/>
      <c r="F208" s="264"/>
      <c r="G208" s="264"/>
      <c r="H208" s="264"/>
      <c r="I208" s="264"/>
      <c r="J208" s="264"/>
      <c r="K208" s="264"/>
      <c r="L208" s="264"/>
      <c r="M208" s="264"/>
      <c r="N208" s="264"/>
      <c r="O208" s="264"/>
      <c r="P208" s="264"/>
      <c r="Q208" s="264"/>
      <c r="R208" s="264"/>
      <c r="S208" s="264"/>
      <c r="T208" s="264"/>
      <c r="U208" s="58"/>
      <c r="V208" s="58"/>
    </row>
    <row r="209" spans="1:226" s="75" customFormat="1" ht="14.25" customHeight="1">
      <c r="A209" s="292" t="s">
        <v>3</v>
      </c>
      <c r="B209" s="296" t="s">
        <v>4</v>
      </c>
      <c r="C209" s="296" t="s">
        <v>5</v>
      </c>
      <c r="D209" s="305" t="s">
        <v>101</v>
      </c>
      <c r="E209" s="338" t="s">
        <v>102</v>
      </c>
      <c r="F209" s="339" t="s">
        <v>8</v>
      </c>
      <c r="G209" s="341" t="s">
        <v>9</v>
      </c>
      <c r="H209" s="341" t="s">
        <v>10</v>
      </c>
      <c r="I209" s="341"/>
      <c r="J209" s="341"/>
      <c r="K209" s="341"/>
      <c r="L209" s="341"/>
      <c r="M209" s="341"/>
      <c r="N209" s="341"/>
      <c r="O209" s="341"/>
      <c r="P209" s="338" t="s">
        <v>11</v>
      </c>
      <c r="Q209" s="338"/>
      <c r="R209" s="338"/>
      <c r="S209" s="338"/>
      <c r="T209" s="265" t="s">
        <v>185</v>
      </c>
      <c r="U209" s="237"/>
      <c r="V209" s="237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</row>
    <row r="210" spans="1:226" s="75" customFormat="1" ht="14.25" customHeight="1">
      <c r="A210" s="293"/>
      <c r="B210" s="297"/>
      <c r="C210" s="297"/>
      <c r="D210" s="306"/>
      <c r="E210" s="308"/>
      <c r="F210" s="340"/>
      <c r="G210" s="342"/>
      <c r="H210" s="342" t="s">
        <v>12</v>
      </c>
      <c r="I210" s="342"/>
      <c r="J210" s="342"/>
      <c r="K210" s="303" t="s">
        <v>13</v>
      </c>
      <c r="L210" s="303"/>
      <c r="M210" s="303"/>
      <c r="N210" s="303"/>
      <c r="O210" s="303"/>
      <c r="P210" s="304" t="s">
        <v>103</v>
      </c>
      <c r="Q210" s="315" t="s">
        <v>12</v>
      </c>
      <c r="R210" s="308" t="s">
        <v>13</v>
      </c>
      <c r="S210" s="308"/>
      <c r="T210" s="266"/>
      <c r="U210" s="237"/>
      <c r="V210" s="237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</row>
    <row r="211" spans="1:226" s="75" customFormat="1" ht="66">
      <c r="A211" s="293"/>
      <c r="B211" s="297"/>
      <c r="C211" s="297"/>
      <c r="D211" s="307"/>
      <c r="E211" s="308"/>
      <c r="F211" s="340"/>
      <c r="G211" s="342"/>
      <c r="H211" s="223" t="s">
        <v>16</v>
      </c>
      <c r="I211" s="224" t="s">
        <v>259</v>
      </c>
      <c r="J211" s="225" t="s">
        <v>17</v>
      </c>
      <c r="K211" s="223" t="s">
        <v>264</v>
      </c>
      <c r="L211" s="223" t="s">
        <v>265</v>
      </c>
      <c r="M211" s="226" t="s">
        <v>262</v>
      </c>
      <c r="N211" s="226" t="s">
        <v>263</v>
      </c>
      <c r="O211" s="227" t="s">
        <v>17</v>
      </c>
      <c r="P211" s="304"/>
      <c r="Q211" s="315"/>
      <c r="R211" s="228" t="s">
        <v>18</v>
      </c>
      <c r="S211" s="227" t="s">
        <v>17</v>
      </c>
      <c r="T211" s="266"/>
      <c r="U211" s="237"/>
      <c r="V211" s="237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</row>
    <row r="212" spans="1:226" s="84" customFormat="1" ht="22.5">
      <c r="A212" s="137">
        <v>1</v>
      </c>
      <c r="B212" s="334" t="s">
        <v>19</v>
      </c>
      <c r="C212" s="176">
        <v>2</v>
      </c>
      <c r="D212" s="188" t="s">
        <v>192</v>
      </c>
      <c r="E212" s="103" t="s">
        <v>188</v>
      </c>
      <c r="F212" s="189" t="s">
        <v>48</v>
      </c>
      <c r="G212" s="165" t="s">
        <v>26</v>
      </c>
      <c r="H212" s="165">
        <v>30</v>
      </c>
      <c r="I212" s="101">
        <v>30</v>
      </c>
      <c r="J212" s="165">
        <v>0</v>
      </c>
      <c r="K212" s="165"/>
      <c r="L212" s="165"/>
      <c r="M212" s="165">
        <v>30</v>
      </c>
      <c r="N212" s="165"/>
      <c r="O212" s="165">
        <v>0</v>
      </c>
      <c r="P212" s="165">
        <v>1</v>
      </c>
      <c r="Q212" s="165">
        <v>1</v>
      </c>
      <c r="R212" s="165">
        <v>1</v>
      </c>
      <c r="S212" s="165">
        <v>0</v>
      </c>
      <c r="T212" s="178"/>
      <c r="U212" s="58"/>
      <c r="V212" s="58"/>
    </row>
    <row r="213" spans="1:226" s="84" customFormat="1" ht="22.5">
      <c r="A213" s="137">
        <v>2</v>
      </c>
      <c r="B213" s="335"/>
      <c r="C213" s="176">
        <v>2</v>
      </c>
      <c r="D213" s="188" t="s">
        <v>193</v>
      </c>
      <c r="E213" s="168" t="s">
        <v>187</v>
      </c>
      <c r="F213" s="189" t="s">
        <v>48</v>
      </c>
      <c r="G213" s="165" t="s">
        <v>26</v>
      </c>
      <c r="H213" s="165">
        <v>30</v>
      </c>
      <c r="I213" s="101">
        <v>30</v>
      </c>
      <c r="J213" s="165">
        <v>0</v>
      </c>
      <c r="K213" s="165"/>
      <c r="L213" s="165"/>
      <c r="M213" s="165">
        <v>30</v>
      </c>
      <c r="N213" s="165"/>
      <c r="O213" s="165">
        <v>0</v>
      </c>
      <c r="P213" s="165">
        <v>1</v>
      </c>
      <c r="Q213" s="165">
        <v>1</v>
      </c>
      <c r="R213" s="165">
        <v>1</v>
      </c>
      <c r="S213" s="165">
        <v>0</v>
      </c>
      <c r="T213" s="178"/>
      <c r="U213" s="58"/>
      <c r="V213" s="58"/>
    </row>
    <row r="214" spans="1:226" ht="14.25" customHeight="1">
      <c r="A214" s="267" t="s">
        <v>104</v>
      </c>
      <c r="B214" s="268"/>
      <c r="C214" s="268"/>
      <c r="D214" s="268"/>
      <c r="E214" s="268"/>
      <c r="F214" s="268"/>
      <c r="G214" s="269"/>
      <c r="H214" s="232">
        <f>SUM(H212:H213)</f>
        <v>60</v>
      </c>
      <c r="I214" s="232">
        <f t="shared" ref="I214:T214" si="11">SUM(I212:I213)</f>
        <v>60</v>
      </c>
      <c r="J214" s="232">
        <f t="shared" si="11"/>
        <v>0</v>
      </c>
      <c r="K214" s="232">
        <f t="shared" si="11"/>
        <v>0</v>
      </c>
      <c r="L214" s="232">
        <f t="shared" si="11"/>
        <v>0</v>
      </c>
      <c r="M214" s="232">
        <f t="shared" si="11"/>
        <v>60</v>
      </c>
      <c r="N214" s="232">
        <f t="shared" si="11"/>
        <v>0</v>
      </c>
      <c r="O214" s="232">
        <f t="shared" si="11"/>
        <v>0</v>
      </c>
      <c r="P214" s="232">
        <f t="shared" si="11"/>
        <v>2</v>
      </c>
      <c r="Q214" s="232">
        <f t="shared" si="11"/>
        <v>2</v>
      </c>
      <c r="R214" s="232">
        <f t="shared" si="11"/>
        <v>2</v>
      </c>
      <c r="S214" s="232">
        <f t="shared" si="11"/>
        <v>0</v>
      </c>
      <c r="T214" s="232">
        <f t="shared" si="11"/>
        <v>0</v>
      </c>
      <c r="U214" s="58"/>
      <c r="V214" s="58"/>
    </row>
    <row r="215" spans="1:226">
      <c r="A215" s="9"/>
      <c r="B215" s="21"/>
      <c r="C215" s="21"/>
      <c r="D215" s="22"/>
      <c r="E215" s="23"/>
      <c r="F215" s="24"/>
      <c r="G215" s="7"/>
      <c r="H215" s="7"/>
      <c r="I215" s="49"/>
      <c r="J215" s="25"/>
      <c r="K215" s="25"/>
      <c r="L215" s="25"/>
      <c r="M215" s="26"/>
      <c r="N215" s="26"/>
      <c r="O215" s="26"/>
      <c r="P215" s="27"/>
      <c r="U215" s="58"/>
      <c r="V215" s="58"/>
    </row>
    <row r="216" spans="1:226">
      <c r="A216" s="264" t="s">
        <v>106</v>
      </c>
      <c r="B216" s="264"/>
      <c r="C216" s="264"/>
      <c r="D216" s="264"/>
      <c r="E216" s="264"/>
      <c r="F216" s="264"/>
      <c r="G216" s="264"/>
      <c r="H216" s="264"/>
      <c r="I216" s="264"/>
      <c r="J216" s="264"/>
      <c r="K216" s="264"/>
      <c r="L216" s="264"/>
      <c r="M216" s="264"/>
      <c r="N216" s="264"/>
      <c r="O216" s="264"/>
      <c r="P216" s="264"/>
      <c r="Q216" s="264"/>
      <c r="R216" s="264"/>
      <c r="S216" s="264"/>
      <c r="T216" s="264"/>
      <c r="U216" s="58"/>
      <c r="V216" s="58"/>
    </row>
    <row r="217" spans="1:226">
      <c r="A217" s="264" t="s">
        <v>107</v>
      </c>
      <c r="B217" s="264"/>
      <c r="C217" s="264"/>
      <c r="D217" s="264"/>
      <c r="E217" s="264"/>
      <c r="F217" s="264"/>
      <c r="G217" s="264"/>
      <c r="H217" s="264"/>
      <c r="I217" s="264"/>
      <c r="J217" s="264"/>
      <c r="K217" s="264"/>
      <c r="L217" s="264"/>
      <c r="M217" s="264"/>
      <c r="N217" s="264"/>
      <c r="O217" s="264"/>
      <c r="P217" s="264"/>
      <c r="Q217" s="264"/>
      <c r="R217" s="264"/>
      <c r="S217" s="264"/>
      <c r="T217" s="264"/>
      <c r="U217" s="58"/>
      <c r="V217" s="58"/>
    </row>
    <row r="218" spans="1:226" s="75" customFormat="1" ht="14.25" customHeight="1">
      <c r="A218" s="292" t="s">
        <v>3</v>
      </c>
      <c r="B218" s="296" t="s">
        <v>4</v>
      </c>
      <c r="C218" s="296" t="s">
        <v>5</v>
      </c>
      <c r="D218" s="305" t="s">
        <v>101</v>
      </c>
      <c r="E218" s="338" t="s">
        <v>102</v>
      </c>
      <c r="F218" s="339" t="s">
        <v>8</v>
      </c>
      <c r="G218" s="341" t="s">
        <v>9</v>
      </c>
      <c r="H218" s="341" t="s">
        <v>10</v>
      </c>
      <c r="I218" s="341"/>
      <c r="J218" s="341"/>
      <c r="K218" s="341"/>
      <c r="L218" s="341"/>
      <c r="M218" s="341"/>
      <c r="N218" s="341"/>
      <c r="O218" s="341"/>
      <c r="P218" s="338" t="s">
        <v>11</v>
      </c>
      <c r="Q218" s="338"/>
      <c r="R218" s="338"/>
      <c r="S218" s="338"/>
      <c r="T218" s="265" t="s">
        <v>185</v>
      </c>
      <c r="U218" s="237"/>
      <c r="V218" s="237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</row>
    <row r="219" spans="1:226" s="75" customFormat="1" ht="14.25" customHeight="1">
      <c r="A219" s="293"/>
      <c r="B219" s="297"/>
      <c r="C219" s="297"/>
      <c r="D219" s="306"/>
      <c r="E219" s="308"/>
      <c r="F219" s="340"/>
      <c r="G219" s="342"/>
      <c r="H219" s="342" t="s">
        <v>12</v>
      </c>
      <c r="I219" s="342"/>
      <c r="J219" s="342"/>
      <c r="K219" s="303" t="s">
        <v>13</v>
      </c>
      <c r="L219" s="303"/>
      <c r="M219" s="303"/>
      <c r="N219" s="303"/>
      <c r="O219" s="303"/>
      <c r="P219" s="304" t="s">
        <v>103</v>
      </c>
      <c r="Q219" s="315" t="s">
        <v>12</v>
      </c>
      <c r="R219" s="308" t="s">
        <v>13</v>
      </c>
      <c r="S219" s="308"/>
      <c r="T219" s="266"/>
      <c r="U219" s="237"/>
      <c r="V219" s="237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</row>
    <row r="220" spans="1:226" s="75" customFormat="1" ht="66">
      <c r="A220" s="293"/>
      <c r="B220" s="297"/>
      <c r="C220" s="297"/>
      <c r="D220" s="307"/>
      <c r="E220" s="308"/>
      <c r="F220" s="340"/>
      <c r="G220" s="342"/>
      <c r="H220" s="223" t="s">
        <v>16</v>
      </c>
      <c r="I220" s="224" t="s">
        <v>259</v>
      </c>
      <c r="J220" s="225" t="s">
        <v>17</v>
      </c>
      <c r="K220" s="223" t="s">
        <v>264</v>
      </c>
      <c r="L220" s="223" t="s">
        <v>265</v>
      </c>
      <c r="M220" s="226" t="s">
        <v>262</v>
      </c>
      <c r="N220" s="226" t="s">
        <v>263</v>
      </c>
      <c r="O220" s="227" t="s">
        <v>17</v>
      </c>
      <c r="P220" s="304"/>
      <c r="Q220" s="315"/>
      <c r="R220" s="228" t="s">
        <v>18</v>
      </c>
      <c r="S220" s="227" t="s">
        <v>17</v>
      </c>
      <c r="T220" s="266"/>
      <c r="U220" s="237"/>
      <c r="V220" s="237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</row>
    <row r="221" spans="1:226">
      <c r="A221" s="348">
        <v>1</v>
      </c>
      <c r="B221" s="281" t="s">
        <v>19</v>
      </c>
      <c r="C221" s="176">
        <v>2</v>
      </c>
      <c r="D221" s="188" t="s">
        <v>151</v>
      </c>
      <c r="E221" s="350" t="s">
        <v>39</v>
      </c>
      <c r="F221" s="351" t="s">
        <v>40</v>
      </c>
      <c r="G221" s="165" t="s">
        <v>25</v>
      </c>
      <c r="H221" s="298">
        <v>30</v>
      </c>
      <c r="I221" s="101">
        <v>15</v>
      </c>
      <c r="J221" s="178">
        <v>50</v>
      </c>
      <c r="K221" s="178">
        <v>15</v>
      </c>
      <c r="L221" s="178"/>
      <c r="M221" s="178"/>
      <c r="N221" s="178"/>
      <c r="O221" s="178">
        <v>50</v>
      </c>
      <c r="P221" s="270">
        <v>6</v>
      </c>
      <c r="Q221" s="178">
        <v>3</v>
      </c>
      <c r="R221" s="178">
        <v>1</v>
      </c>
      <c r="S221" s="178">
        <v>2</v>
      </c>
      <c r="T221" s="178">
        <v>10</v>
      </c>
      <c r="U221" s="58"/>
      <c r="V221" s="58"/>
    </row>
    <row r="222" spans="1:226">
      <c r="A222" s="348"/>
      <c r="B222" s="281"/>
      <c r="C222" s="176">
        <v>2</v>
      </c>
      <c r="D222" s="188" t="s">
        <v>152</v>
      </c>
      <c r="E222" s="350"/>
      <c r="F222" s="351"/>
      <c r="G222" s="165" t="s">
        <v>26</v>
      </c>
      <c r="H222" s="298"/>
      <c r="I222" s="101">
        <v>15</v>
      </c>
      <c r="J222" s="178">
        <v>50</v>
      </c>
      <c r="K222" s="178"/>
      <c r="L222" s="178">
        <v>15</v>
      </c>
      <c r="M222" s="178"/>
      <c r="N222" s="178"/>
      <c r="O222" s="178">
        <v>50</v>
      </c>
      <c r="P222" s="270"/>
      <c r="Q222" s="178">
        <v>3</v>
      </c>
      <c r="R222" s="178">
        <v>1</v>
      </c>
      <c r="S222" s="178">
        <v>2</v>
      </c>
      <c r="T222" s="178">
        <v>10</v>
      </c>
      <c r="U222" s="58"/>
      <c r="V222" s="58"/>
    </row>
    <row r="223" spans="1:226">
      <c r="A223" s="36">
        <v>2</v>
      </c>
      <c r="B223" s="334" t="s">
        <v>52</v>
      </c>
      <c r="C223" s="229">
        <v>3</v>
      </c>
      <c r="D223" s="190" t="s">
        <v>197</v>
      </c>
      <c r="E223" s="313" t="s">
        <v>220</v>
      </c>
      <c r="F223" s="329" t="s">
        <v>40</v>
      </c>
      <c r="G223" s="199" t="s">
        <v>25</v>
      </c>
      <c r="H223" s="262">
        <v>20</v>
      </c>
      <c r="I223" s="166">
        <v>10</v>
      </c>
      <c r="J223" s="163">
        <v>30</v>
      </c>
      <c r="K223" s="163">
        <v>10</v>
      </c>
      <c r="L223" s="183"/>
      <c r="M223" s="163"/>
      <c r="N223" s="163"/>
      <c r="O223" s="163">
        <v>30</v>
      </c>
      <c r="P223" s="262">
        <v>3</v>
      </c>
      <c r="Q223" s="163">
        <v>2</v>
      </c>
      <c r="R223" s="163">
        <v>0.8</v>
      </c>
      <c r="S223" s="163">
        <v>1.2</v>
      </c>
      <c r="T223" s="180">
        <v>10</v>
      </c>
      <c r="U223" s="58"/>
      <c r="V223" s="58"/>
    </row>
    <row r="224" spans="1:226" s="84" customFormat="1" ht="12.75" customHeight="1">
      <c r="A224" s="346">
        <v>3</v>
      </c>
      <c r="B224" s="349"/>
      <c r="C224" s="229">
        <v>3</v>
      </c>
      <c r="D224" s="190" t="s">
        <v>217</v>
      </c>
      <c r="E224" s="314"/>
      <c r="F224" s="330"/>
      <c r="G224" s="199" t="s">
        <v>26</v>
      </c>
      <c r="H224" s="263"/>
      <c r="I224" s="166">
        <v>10</v>
      </c>
      <c r="J224" s="163">
        <v>15</v>
      </c>
      <c r="K224" s="163"/>
      <c r="L224" s="163">
        <v>10</v>
      </c>
      <c r="M224" s="163"/>
      <c r="N224" s="163"/>
      <c r="O224" s="163">
        <v>15</v>
      </c>
      <c r="P224" s="263"/>
      <c r="Q224" s="163">
        <v>1</v>
      </c>
      <c r="R224" s="163">
        <v>0.5</v>
      </c>
      <c r="S224" s="163">
        <v>0.5</v>
      </c>
      <c r="T224" s="180">
        <v>5</v>
      </c>
      <c r="U224" s="58"/>
      <c r="V224" s="58"/>
    </row>
    <row r="225" spans="1:226" s="84" customFormat="1">
      <c r="A225" s="347"/>
      <c r="B225" s="335"/>
      <c r="C225" s="229">
        <v>4</v>
      </c>
      <c r="D225" s="190" t="s">
        <v>199</v>
      </c>
      <c r="E225" s="195" t="s">
        <v>66</v>
      </c>
      <c r="F225" s="206" t="s">
        <v>40</v>
      </c>
      <c r="G225" s="113" t="s">
        <v>26</v>
      </c>
      <c r="H225" s="163">
        <v>30</v>
      </c>
      <c r="I225" s="101">
        <v>30</v>
      </c>
      <c r="J225" s="163">
        <v>20</v>
      </c>
      <c r="K225" s="163"/>
      <c r="L225" s="163">
        <v>30</v>
      </c>
      <c r="M225" s="163"/>
      <c r="N225" s="163"/>
      <c r="O225" s="163">
        <v>20</v>
      </c>
      <c r="P225" s="163">
        <v>2</v>
      </c>
      <c r="Q225" s="163">
        <v>2</v>
      </c>
      <c r="R225" s="163">
        <v>1.2</v>
      </c>
      <c r="S225" s="163">
        <v>0.8</v>
      </c>
      <c r="T225" s="180"/>
      <c r="U225" s="58"/>
      <c r="V225" s="58"/>
    </row>
    <row r="226" spans="1:226" ht="14.25" customHeight="1">
      <c r="A226" s="267" t="s">
        <v>104</v>
      </c>
      <c r="B226" s="268"/>
      <c r="C226" s="268"/>
      <c r="D226" s="268"/>
      <c r="E226" s="268"/>
      <c r="F226" s="268"/>
      <c r="G226" s="269"/>
      <c r="H226" s="232">
        <f>SUM(H221:H225)</f>
        <v>80</v>
      </c>
      <c r="I226" s="232">
        <f t="shared" ref="I226:T226" si="12">SUM(I221:I225)</f>
        <v>80</v>
      </c>
      <c r="J226" s="232">
        <f t="shared" si="12"/>
        <v>165</v>
      </c>
      <c r="K226" s="232">
        <f t="shared" si="12"/>
        <v>25</v>
      </c>
      <c r="L226" s="232">
        <f t="shared" si="12"/>
        <v>55</v>
      </c>
      <c r="M226" s="232">
        <f t="shared" si="12"/>
        <v>0</v>
      </c>
      <c r="N226" s="232">
        <f t="shared" si="12"/>
        <v>0</v>
      </c>
      <c r="O226" s="232">
        <f t="shared" si="12"/>
        <v>165</v>
      </c>
      <c r="P226" s="232">
        <f t="shared" si="12"/>
        <v>11</v>
      </c>
      <c r="Q226" s="232">
        <f t="shared" si="12"/>
        <v>11</v>
      </c>
      <c r="R226" s="232">
        <f t="shared" si="12"/>
        <v>4.5</v>
      </c>
      <c r="S226" s="232">
        <f t="shared" si="12"/>
        <v>6.5</v>
      </c>
      <c r="T226" s="232">
        <f t="shared" si="12"/>
        <v>35</v>
      </c>
      <c r="U226" s="58"/>
      <c r="V226" s="58"/>
    </row>
    <row r="227" spans="1:226">
      <c r="U227" s="58"/>
      <c r="V227" s="58"/>
    </row>
    <row r="228" spans="1:226">
      <c r="A228" s="264" t="s">
        <v>106</v>
      </c>
      <c r="B228" s="264"/>
      <c r="C228" s="264"/>
      <c r="D228" s="264"/>
      <c r="E228" s="264"/>
      <c r="F228" s="264"/>
      <c r="G228" s="264"/>
      <c r="H228" s="264"/>
      <c r="I228" s="264"/>
      <c r="J228" s="264"/>
      <c r="K228" s="264"/>
      <c r="L228" s="264"/>
      <c r="M228" s="264"/>
      <c r="N228" s="264"/>
      <c r="O228" s="264"/>
      <c r="P228" s="264"/>
      <c r="Q228" s="264"/>
      <c r="R228" s="264"/>
      <c r="S228" s="264"/>
      <c r="T228" s="264"/>
      <c r="U228" s="58"/>
      <c r="V228" s="58"/>
    </row>
    <row r="229" spans="1:226">
      <c r="A229" s="264" t="s">
        <v>108</v>
      </c>
      <c r="B229" s="264"/>
      <c r="C229" s="264"/>
      <c r="D229" s="264"/>
      <c r="E229" s="264"/>
      <c r="F229" s="264"/>
      <c r="G229" s="264"/>
      <c r="H229" s="264"/>
      <c r="I229" s="264"/>
      <c r="J229" s="264"/>
      <c r="K229" s="264"/>
      <c r="L229" s="264"/>
      <c r="M229" s="264"/>
      <c r="N229" s="264"/>
      <c r="O229" s="264"/>
      <c r="P229" s="264"/>
      <c r="Q229" s="264"/>
      <c r="R229" s="264"/>
      <c r="S229" s="264"/>
      <c r="T229" s="264"/>
      <c r="U229" s="58"/>
      <c r="V229" s="58"/>
    </row>
    <row r="230" spans="1:226" s="75" customFormat="1" ht="14.25" customHeight="1">
      <c r="A230" s="292" t="s">
        <v>3</v>
      </c>
      <c r="B230" s="296" t="s">
        <v>4</v>
      </c>
      <c r="C230" s="296" t="s">
        <v>5</v>
      </c>
      <c r="D230" s="305" t="s">
        <v>101</v>
      </c>
      <c r="E230" s="338" t="s">
        <v>102</v>
      </c>
      <c r="F230" s="339" t="s">
        <v>8</v>
      </c>
      <c r="G230" s="341" t="s">
        <v>9</v>
      </c>
      <c r="H230" s="341" t="s">
        <v>10</v>
      </c>
      <c r="I230" s="341"/>
      <c r="J230" s="341"/>
      <c r="K230" s="341"/>
      <c r="L230" s="341"/>
      <c r="M230" s="341"/>
      <c r="N230" s="341"/>
      <c r="O230" s="341"/>
      <c r="P230" s="338" t="s">
        <v>11</v>
      </c>
      <c r="Q230" s="338"/>
      <c r="R230" s="338"/>
      <c r="S230" s="338"/>
      <c r="T230" s="265" t="s">
        <v>185</v>
      </c>
      <c r="U230" s="237"/>
      <c r="V230" s="237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18"/>
      <c r="FE230" s="18"/>
      <c r="FF230" s="18"/>
      <c r="FG230" s="18"/>
      <c r="FH230" s="18"/>
      <c r="FI230" s="18"/>
      <c r="FJ230" s="18"/>
      <c r="FK230" s="18"/>
      <c r="FL230" s="18"/>
      <c r="FM230" s="18"/>
      <c r="FN230" s="18"/>
      <c r="FO230" s="18"/>
      <c r="FP230" s="18"/>
      <c r="FQ230" s="18"/>
      <c r="FR230" s="18"/>
      <c r="FS230" s="18"/>
      <c r="FT230" s="18"/>
      <c r="FU230" s="18"/>
      <c r="FV230" s="18"/>
      <c r="FW230" s="18"/>
      <c r="FX230" s="18"/>
      <c r="FY230" s="18"/>
      <c r="FZ230" s="18"/>
      <c r="GA230" s="18"/>
      <c r="GB230" s="18"/>
      <c r="GC230" s="18"/>
      <c r="GD230" s="18"/>
      <c r="GE230" s="18"/>
      <c r="GF230" s="18"/>
      <c r="GG230" s="18"/>
      <c r="GH230" s="18"/>
      <c r="GI230" s="18"/>
      <c r="GJ230" s="18"/>
      <c r="GK230" s="18"/>
      <c r="GL230" s="18"/>
      <c r="GM230" s="18"/>
      <c r="GN230" s="18"/>
      <c r="GO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18"/>
      <c r="HA230" s="18"/>
      <c r="HB230" s="18"/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</row>
    <row r="231" spans="1:226" s="75" customFormat="1" ht="14.25" customHeight="1">
      <c r="A231" s="293"/>
      <c r="B231" s="297"/>
      <c r="C231" s="297"/>
      <c r="D231" s="306"/>
      <c r="E231" s="308"/>
      <c r="F231" s="340"/>
      <c r="G231" s="342"/>
      <c r="H231" s="342" t="s">
        <v>12</v>
      </c>
      <c r="I231" s="342"/>
      <c r="J231" s="342"/>
      <c r="K231" s="303" t="s">
        <v>13</v>
      </c>
      <c r="L231" s="303"/>
      <c r="M231" s="303"/>
      <c r="N231" s="303"/>
      <c r="O231" s="303"/>
      <c r="P231" s="304" t="s">
        <v>103</v>
      </c>
      <c r="Q231" s="315" t="s">
        <v>12</v>
      </c>
      <c r="R231" s="308" t="s">
        <v>13</v>
      </c>
      <c r="S231" s="308"/>
      <c r="T231" s="266"/>
      <c r="U231" s="237"/>
      <c r="V231" s="237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  <c r="FM231" s="18"/>
      <c r="FN231" s="18"/>
      <c r="FO231" s="18"/>
      <c r="FP231" s="18"/>
      <c r="FQ231" s="18"/>
      <c r="FR231" s="18"/>
      <c r="FS231" s="18"/>
      <c r="FT231" s="18"/>
      <c r="FU231" s="18"/>
      <c r="FV231" s="18"/>
      <c r="FW231" s="18"/>
      <c r="FX231" s="18"/>
      <c r="FY231" s="18"/>
      <c r="FZ231" s="18"/>
      <c r="GA231" s="18"/>
      <c r="GB231" s="18"/>
      <c r="GC231" s="18"/>
      <c r="GD231" s="18"/>
      <c r="GE231" s="18"/>
      <c r="GF231" s="18"/>
      <c r="GG231" s="18"/>
      <c r="GH231" s="18"/>
      <c r="GI231" s="18"/>
      <c r="GJ231" s="18"/>
      <c r="GK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/>
      <c r="HB231" s="18"/>
      <c r="HC231" s="18"/>
      <c r="HD231" s="18"/>
      <c r="HE231" s="18"/>
      <c r="HF231" s="18"/>
      <c r="HG231" s="18"/>
      <c r="HH231" s="18"/>
      <c r="HI231" s="18"/>
      <c r="HJ231" s="18"/>
      <c r="HK231" s="18"/>
      <c r="HL231" s="18"/>
      <c r="HM231" s="18"/>
      <c r="HN231" s="18"/>
      <c r="HO231" s="18"/>
      <c r="HP231" s="18"/>
      <c r="HQ231" s="18"/>
      <c r="HR231" s="18"/>
    </row>
    <row r="232" spans="1:226" s="75" customFormat="1" ht="66">
      <c r="A232" s="293"/>
      <c r="B232" s="297"/>
      <c r="C232" s="297"/>
      <c r="D232" s="307"/>
      <c r="E232" s="308"/>
      <c r="F232" s="340"/>
      <c r="G232" s="342"/>
      <c r="H232" s="223" t="s">
        <v>16</v>
      </c>
      <c r="I232" s="224" t="s">
        <v>259</v>
      </c>
      <c r="J232" s="225" t="s">
        <v>17</v>
      </c>
      <c r="K232" s="223" t="s">
        <v>264</v>
      </c>
      <c r="L232" s="223" t="s">
        <v>265</v>
      </c>
      <c r="M232" s="226" t="s">
        <v>262</v>
      </c>
      <c r="N232" s="226" t="s">
        <v>263</v>
      </c>
      <c r="O232" s="227" t="s">
        <v>17</v>
      </c>
      <c r="P232" s="304"/>
      <c r="Q232" s="315"/>
      <c r="R232" s="228" t="s">
        <v>18</v>
      </c>
      <c r="S232" s="227" t="s">
        <v>17</v>
      </c>
      <c r="T232" s="266"/>
      <c r="U232" s="237"/>
      <c r="V232" s="237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  <c r="FO232" s="18"/>
      <c r="FP232" s="18"/>
      <c r="FQ232" s="18"/>
      <c r="FR232" s="18"/>
      <c r="FS232" s="18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/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</row>
    <row r="233" spans="1:226" ht="22.5">
      <c r="A233" s="36">
        <v>1</v>
      </c>
      <c r="B233" s="334" t="s">
        <v>19</v>
      </c>
      <c r="C233" s="176">
        <v>1</v>
      </c>
      <c r="D233" s="188" t="s">
        <v>146</v>
      </c>
      <c r="E233" s="103" t="s">
        <v>34</v>
      </c>
      <c r="F233" s="189" t="s">
        <v>46</v>
      </c>
      <c r="G233" s="165" t="s">
        <v>26</v>
      </c>
      <c r="H233" s="165">
        <v>15</v>
      </c>
      <c r="I233" s="101">
        <v>15</v>
      </c>
      <c r="J233" s="178">
        <v>50</v>
      </c>
      <c r="K233" s="178"/>
      <c r="L233" s="178">
        <v>15</v>
      </c>
      <c r="M233" s="178"/>
      <c r="N233" s="178"/>
      <c r="O233" s="178">
        <v>50</v>
      </c>
      <c r="P233" s="178">
        <v>3</v>
      </c>
      <c r="Q233" s="178">
        <v>3</v>
      </c>
      <c r="R233" s="178">
        <v>1</v>
      </c>
      <c r="S233" s="178">
        <v>2</v>
      </c>
      <c r="T233" s="178">
        <v>10</v>
      </c>
      <c r="U233" s="58"/>
      <c r="V233" s="58"/>
    </row>
    <row r="234" spans="1:226">
      <c r="A234" s="37">
        <v>2</v>
      </c>
      <c r="B234" s="349"/>
      <c r="C234" s="176">
        <v>2</v>
      </c>
      <c r="D234" s="188" t="s">
        <v>153</v>
      </c>
      <c r="E234" s="168" t="s">
        <v>43</v>
      </c>
      <c r="F234" s="189" t="s">
        <v>46</v>
      </c>
      <c r="G234" s="165" t="s">
        <v>26</v>
      </c>
      <c r="H234" s="165">
        <v>30</v>
      </c>
      <c r="I234" s="101">
        <v>30</v>
      </c>
      <c r="J234" s="178">
        <v>25</v>
      </c>
      <c r="K234" s="178"/>
      <c r="L234" s="178">
        <v>30</v>
      </c>
      <c r="M234" s="178"/>
      <c r="N234" s="178"/>
      <c r="O234" s="178">
        <v>25</v>
      </c>
      <c r="P234" s="178">
        <v>2</v>
      </c>
      <c r="Q234" s="178">
        <v>2</v>
      </c>
      <c r="R234" s="178">
        <v>1.1000000000000001</v>
      </c>
      <c r="S234" s="178">
        <v>0.9</v>
      </c>
      <c r="T234" s="178"/>
      <c r="U234" s="58"/>
      <c r="V234" s="58"/>
    </row>
    <row r="235" spans="1:226">
      <c r="A235" s="37">
        <v>3</v>
      </c>
      <c r="B235" s="335"/>
      <c r="C235" s="176">
        <v>2</v>
      </c>
      <c r="D235" s="188" t="s">
        <v>158</v>
      </c>
      <c r="E235" s="168" t="s">
        <v>47</v>
      </c>
      <c r="F235" s="189" t="s">
        <v>46</v>
      </c>
      <c r="G235" s="165" t="s">
        <v>26</v>
      </c>
      <c r="H235" s="165">
        <v>15</v>
      </c>
      <c r="I235" s="101">
        <v>15</v>
      </c>
      <c r="J235" s="178">
        <v>25</v>
      </c>
      <c r="K235" s="178"/>
      <c r="L235" s="178">
        <v>15</v>
      </c>
      <c r="M235" s="178"/>
      <c r="N235" s="178"/>
      <c r="O235" s="178">
        <v>25</v>
      </c>
      <c r="P235" s="178">
        <v>2</v>
      </c>
      <c r="Q235" s="178">
        <v>2</v>
      </c>
      <c r="R235" s="178">
        <v>1</v>
      </c>
      <c r="S235" s="178">
        <v>1</v>
      </c>
      <c r="T235" s="178">
        <v>10</v>
      </c>
      <c r="U235" s="58"/>
      <c r="V235" s="58"/>
    </row>
    <row r="236" spans="1:226" ht="14.25" customHeight="1">
      <c r="A236" s="394">
        <v>4</v>
      </c>
      <c r="B236" s="334" t="s">
        <v>305</v>
      </c>
      <c r="C236" s="229">
        <v>3</v>
      </c>
      <c r="D236" s="190" t="s">
        <v>239</v>
      </c>
      <c r="E236" s="313" t="s">
        <v>166</v>
      </c>
      <c r="F236" s="329" t="s">
        <v>46</v>
      </c>
      <c r="G236" s="199" t="s">
        <v>25</v>
      </c>
      <c r="H236" s="262">
        <v>20</v>
      </c>
      <c r="I236" s="166">
        <v>10</v>
      </c>
      <c r="J236" s="163">
        <v>20</v>
      </c>
      <c r="K236" s="163">
        <v>10</v>
      </c>
      <c r="L236" s="182"/>
      <c r="M236" s="163"/>
      <c r="N236" s="163"/>
      <c r="O236" s="163">
        <v>20</v>
      </c>
      <c r="P236" s="262">
        <v>2</v>
      </c>
      <c r="Q236" s="163">
        <v>1</v>
      </c>
      <c r="R236" s="163">
        <v>0.3</v>
      </c>
      <c r="S236" s="163">
        <v>0.7</v>
      </c>
      <c r="T236" s="180"/>
      <c r="U236" s="58"/>
      <c r="V236" s="58"/>
    </row>
    <row r="237" spans="1:226">
      <c r="A237" s="395"/>
      <c r="B237" s="349"/>
      <c r="C237" s="229">
        <v>3</v>
      </c>
      <c r="D237" s="190" t="s">
        <v>195</v>
      </c>
      <c r="E237" s="314"/>
      <c r="F237" s="330"/>
      <c r="G237" s="199" t="s">
        <v>26</v>
      </c>
      <c r="H237" s="263"/>
      <c r="I237" s="166">
        <v>10</v>
      </c>
      <c r="J237" s="163">
        <v>20</v>
      </c>
      <c r="K237" s="163"/>
      <c r="L237" s="163">
        <v>10</v>
      </c>
      <c r="M237" s="163"/>
      <c r="N237" s="163"/>
      <c r="O237" s="163">
        <v>20</v>
      </c>
      <c r="P237" s="263"/>
      <c r="Q237" s="163">
        <v>1</v>
      </c>
      <c r="R237" s="163">
        <v>0.3</v>
      </c>
      <c r="S237" s="163">
        <v>0.7</v>
      </c>
      <c r="T237" s="180"/>
      <c r="U237" s="58"/>
      <c r="V237" s="58"/>
    </row>
    <row r="238" spans="1:226" s="84" customFormat="1">
      <c r="A238" s="346">
        <v>5</v>
      </c>
      <c r="B238" s="349"/>
      <c r="C238" s="229">
        <v>4</v>
      </c>
      <c r="D238" s="190" t="s">
        <v>229</v>
      </c>
      <c r="E238" s="313" t="s">
        <v>251</v>
      </c>
      <c r="F238" s="311" t="s">
        <v>46</v>
      </c>
      <c r="G238" s="113" t="s">
        <v>25</v>
      </c>
      <c r="H238" s="262">
        <v>20</v>
      </c>
      <c r="I238" s="169">
        <v>10</v>
      </c>
      <c r="J238" s="163">
        <v>30</v>
      </c>
      <c r="K238" s="163">
        <v>10</v>
      </c>
      <c r="L238" s="182"/>
      <c r="M238" s="163"/>
      <c r="N238" s="163"/>
      <c r="O238" s="163">
        <v>30</v>
      </c>
      <c r="P238" s="262">
        <v>3</v>
      </c>
      <c r="Q238" s="163">
        <v>2</v>
      </c>
      <c r="R238" s="163">
        <v>0.5</v>
      </c>
      <c r="S238" s="163">
        <v>1.5</v>
      </c>
      <c r="T238" s="180"/>
      <c r="U238" s="58"/>
      <c r="V238" s="58"/>
    </row>
    <row r="239" spans="1:226" s="84" customFormat="1">
      <c r="A239" s="347"/>
      <c r="B239" s="335"/>
      <c r="C239" s="229">
        <v>4</v>
      </c>
      <c r="D239" s="190" t="s">
        <v>198</v>
      </c>
      <c r="E239" s="314"/>
      <c r="F239" s="312"/>
      <c r="G239" s="113" t="s">
        <v>26</v>
      </c>
      <c r="H239" s="263"/>
      <c r="I239" s="169">
        <v>10</v>
      </c>
      <c r="J239" s="163">
        <v>15</v>
      </c>
      <c r="K239" s="163"/>
      <c r="L239" s="163">
        <v>10</v>
      </c>
      <c r="M239" s="163"/>
      <c r="N239" s="163"/>
      <c r="O239" s="163">
        <v>15</v>
      </c>
      <c r="P239" s="263"/>
      <c r="Q239" s="163">
        <v>1</v>
      </c>
      <c r="R239" s="163">
        <v>0.5</v>
      </c>
      <c r="S239" s="163">
        <v>0.5</v>
      </c>
      <c r="T239" s="180">
        <v>5</v>
      </c>
      <c r="U239" s="58"/>
      <c r="V239" s="58"/>
    </row>
    <row r="240" spans="1:226" s="85" customFormat="1">
      <c r="A240" s="321">
        <v>6</v>
      </c>
      <c r="B240" s="334" t="s">
        <v>74</v>
      </c>
      <c r="C240" s="229">
        <v>5</v>
      </c>
      <c r="D240" s="190" t="s">
        <v>202</v>
      </c>
      <c r="E240" s="313" t="s">
        <v>168</v>
      </c>
      <c r="F240" s="329" t="s">
        <v>46</v>
      </c>
      <c r="G240" s="199" t="s">
        <v>25</v>
      </c>
      <c r="H240" s="262">
        <v>20</v>
      </c>
      <c r="I240" s="166">
        <v>10</v>
      </c>
      <c r="J240" s="163">
        <v>30</v>
      </c>
      <c r="K240" s="163">
        <v>10</v>
      </c>
      <c r="L240" s="186"/>
      <c r="M240" s="163"/>
      <c r="N240" s="163"/>
      <c r="O240" s="163">
        <v>30</v>
      </c>
      <c r="P240" s="262">
        <v>3</v>
      </c>
      <c r="Q240" s="163">
        <v>2</v>
      </c>
      <c r="R240" s="163">
        <v>0.8</v>
      </c>
      <c r="S240" s="163">
        <v>1.2</v>
      </c>
      <c r="T240" s="180">
        <v>10</v>
      </c>
      <c r="U240" s="81"/>
      <c r="V240" s="81"/>
    </row>
    <row r="241" spans="1:226" s="85" customFormat="1">
      <c r="A241" s="322"/>
      <c r="B241" s="349"/>
      <c r="C241" s="229">
        <v>5</v>
      </c>
      <c r="D241" s="190" t="s">
        <v>203</v>
      </c>
      <c r="E241" s="314"/>
      <c r="F241" s="330"/>
      <c r="G241" s="199" t="s">
        <v>26</v>
      </c>
      <c r="H241" s="263"/>
      <c r="I241" s="166">
        <v>10</v>
      </c>
      <c r="J241" s="163">
        <v>15</v>
      </c>
      <c r="K241" s="163"/>
      <c r="L241" s="163">
        <v>10</v>
      </c>
      <c r="M241" s="163"/>
      <c r="N241" s="163"/>
      <c r="O241" s="163">
        <v>15</v>
      </c>
      <c r="P241" s="263"/>
      <c r="Q241" s="163">
        <v>1</v>
      </c>
      <c r="R241" s="163">
        <v>0.4</v>
      </c>
      <c r="S241" s="163">
        <v>0.6</v>
      </c>
      <c r="T241" s="180"/>
      <c r="U241" s="81"/>
      <c r="V241" s="81"/>
    </row>
    <row r="242" spans="1:226" s="85" customFormat="1" ht="12.75" customHeight="1">
      <c r="A242" s="321">
        <v>7</v>
      </c>
      <c r="B242" s="349"/>
      <c r="C242" s="229">
        <v>5</v>
      </c>
      <c r="D242" s="190" t="s">
        <v>204</v>
      </c>
      <c r="E242" s="313" t="s">
        <v>169</v>
      </c>
      <c r="F242" s="329" t="s">
        <v>46</v>
      </c>
      <c r="G242" s="199" t="s">
        <v>25</v>
      </c>
      <c r="H242" s="262">
        <v>20</v>
      </c>
      <c r="I242" s="166">
        <v>10</v>
      </c>
      <c r="J242" s="163">
        <v>30</v>
      </c>
      <c r="K242" s="113">
        <v>10</v>
      </c>
      <c r="L242" s="186"/>
      <c r="M242" s="113"/>
      <c r="N242" s="113"/>
      <c r="O242" s="163">
        <v>30</v>
      </c>
      <c r="P242" s="262">
        <v>3</v>
      </c>
      <c r="Q242" s="163">
        <v>2</v>
      </c>
      <c r="R242" s="163">
        <v>0.8</v>
      </c>
      <c r="S242" s="163">
        <v>1.2</v>
      </c>
      <c r="T242" s="180">
        <v>10</v>
      </c>
      <c r="U242" s="81"/>
      <c r="V242" s="81"/>
    </row>
    <row r="243" spans="1:226" s="85" customFormat="1">
      <c r="A243" s="322"/>
      <c r="B243" s="349"/>
      <c r="C243" s="229">
        <v>5</v>
      </c>
      <c r="D243" s="190" t="s">
        <v>205</v>
      </c>
      <c r="E243" s="314"/>
      <c r="F243" s="330"/>
      <c r="G243" s="199" t="s">
        <v>26</v>
      </c>
      <c r="H243" s="263"/>
      <c r="I243" s="166">
        <v>10</v>
      </c>
      <c r="J243" s="163">
        <v>15</v>
      </c>
      <c r="K243" s="113"/>
      <c r="L243" s="113">
        <v>10</v>
      </c>
      <c r="M243" s="113"/>
      <c r="N243" s="113"/>
      <c r="O243" s="163">
        <v>15</v>
      </c>
      <c r="P243" s="263"/>
      <c r="Q243" s="163">
        <v>1</v>
      </c>
      <c r="R243" s="163">
        <v>0.4</v>
      </c>
      <c r="S243" s="163">
        <v>0.6</v>
      </c>
      <c r="T243" s="180"/>
      <c r="U243" s="81"/>
      <c r="V243" s="81"/>
    </row>
    <row r="244" spans="1:226" s="85" customFormat="1">
      <c r="A244" s="321">
        <v>8</v>
      </c>
      <c r="B244" s="349"/>
      <c r="C244" s="229">
        <v>5</v>
      </c>
      <c r="D244" s="190" t="s">
        <v>206</v>
      </c>
      <c r="E244" s="313" t="s">
        <v>170</v>
      </c>
      <c r="F244" s="329" t="s">
        <v>46</v>
      </c>
      <c r="G244" s="199" t="s">
        <v>25</v>
      </c>
      <c r="H244" s="262">
        <v>20</v>
      </c>
      <c r="I244" s="166">
        <v>10</v>
      </c>
      <c r="J244" s="163">
        <v>30</v>
      </c>
      <c r="K244" s="113">
        <v>10</v>
      </c>
      <c r="L244" s="186"/>
      <c r="M244" s="113"/>
      <c r="N244" s="113"/>
      <c r="O244" s="163">
        <v>30</v>
      </c>
      <c r="P244" s="262">
        <v>3</v>
      </c>
      <c r="Q244" s="163">
        <v>2</v>
      </c>
      <c r="R244" s="163">
        <v>0.8</v>
      </c>
      <c r="S244" s="163">
        <v>1.2</v>
      </c>
      <c r="T244" s="180">
        <v>10</v>
      </c>
      <c r="U244" s="81"/>
      <c r="V244" s="81"/>
    </row>
    <row r="245" spans="1:226" s="85" customFormat="1">
      <c r="A245" s="322"/>
      <c r="B245" s="349"/>
      <c r="C245" s="229">
        <v>5</v>
      </c>
      <c r="D245" s="190" t="s">
        <v>207</v>
      </c>
      <c r="E245" s="314"/>
      <c r="F245" s="330"/>
      <c r="G245" s="199" t="s">
        <v>26</v>
      </c>
      <c r="H245" s="263"/>
      <c r="I245" s="166">
        <v>10</v>
      </c>
      <c r="J245" s="163">
        <v>15</v>
      </c>
      <c r="K245" s="113"/>
      <c r="L245" s="113">
        <v>10</v>
      </c>
      <c r="M245" s="113"/>
      <c r="N245" s="113"/>
      <c r="O245" s="163">
        <v>15</v>
      </c>
      <c r="P245" s="263"/>
      <c r="Q245" s="163">
        <v>1</v>
      </c>
      <c r="R245" s="163">
        <v>0.4</v>
      </c>
      <c r="S245" s="163">
        <v>0.6</v>
      </c>
      <c r="T245" s="180"/>
      <c r="U245" s="81"/>
      <c r="V245" s="81"/>
    </row>
    <row r="246" spans="1:226" s="85" customFormat="1" ht="12.75" customHeight="1">
      <c r="A246" s="321">
        <v>9</v>
      </c>
      <c r="B246" s="349"/>
      <c r="C246" s="229">
        <v>5</v>
      </c>
      <c r="D246" s="190" t="s">
        <v>208</v>
      </c>
      <c r="E246" s="313" t="s">
        <v>241</v>
      </c>
      <c r="F246" s="329" t="s">
        <v>46</v>
      </c>
      <c r="G246" s="199" t="s">
        <v>25</v>
      </c>
      <c r="H246" s="262">
        <v>20</v>
      </c>
      <c r="I246" s="166">
        <v>10</v>
      </c>
      <c r="J246" s="163">
        <v>30</v>
      </c>
      <c r="K246" s="163">
        <v>10</v>
      </c>
      <c r="L246" s="186"/>
      <c r="M246" s="163"/>
      <c r="N246" s="163"/>
      <c r="O246" s="163">
        <v>30</v>
      </c>
      <c r="P246" s="262">
        <v>3</v>
      </c>
      <c r="Q246" s="163">
        <v>2</v>
      </c>
      <c r="R246" s="163">
        <v>0.8</v>
      </c>
      <c r="S246" s="163">
        <v>1.2</v>
      </c>
      <c r="T246" s="180">
        <v>10</v>
      </c>
      <c r="U246" s="81"/>
      <c r="V246" s="81"/>
    </row>
    <row r="247" spans="1:226" s="85" customFormat="1">
      <c r="A247" s="322"/>
      <c r="B247" s="349"/>
      <c r="C247" s="229">
        <v>5</v>
      </c>
      <c r="D247" s="190" t="s">
        <v>209</v>
      </c>
      <c r="E247" s="314"/>
      <c r="F247" s="330"/>
      <c r="G247" s="199" t="s">
        <v>26</v>
      </c>
      <c r="H247" s="263"/>
      <c r="I247" s="166">
        <v>10</v>
      </c>
      <c r="J247" s="163">
        <v>15</v>
      </c>
      <c r="K247" s="163"/>
      <c r="L247" s="163">
        <v>10</v>
      </c>
      <c r="M247" s="163"/>
      <c r="N247" s="163"/>
      <c r="O247" s="163">
        <v>15</v>
      </c>
      <c r="P247" s="263"/>
      <c r="Q247" s="163">
        <v>1</v>
      </c>
      <c r="R247" s="163">
        <v>0.4</v>
      </c>
      <c r="S247" s="163">
        <v>0.6</v>
      </c>
      <c r="T247" s="180"/>
      <c r="U247" s="81"/>
      <c r="V247" s="81"/>
    </row>
    <row r="248" spans="1:226" s="84" customFormat="1">
      <c r="A248" s="86">
        <v>10</v>
      </c>
      <c r="B248" s="335"/>
      <c r="C248" s="230">
        <v>6</v>
      </c>
      <c r="D248" s="190" t="s">
        <v>248</v>
      </c>
      <c r="E248" s="172" t="s">
        <v>171</v>
      </c>
      <c r="F248" s="172" t="s">
        <v>46</v>
      </c>
      <c r="G248" s="128" t="s">
        <v>25</v>
      </c>
      <c r="H248" s="174">
        <v>10</v>
      </c>
      <c r="I248" s="177">
        <v>10</v>
      </c>
      <c r="J248" s="180">
        <v>40</v>
      </c>
      <c r="K248" s="180">
        <v>10</v>
      </c>
      <c r="L248" s="180"/>
      <c r="M248" s="180"/>
      <c r="N248" s="180"/>
      <c r="O248" s="180">
        <v>40</v>
      </c>
      <c r="P248" s="174">
        <v>2</v>
      </c>
      <c r="Q248" s="180">
        <v>2</v>
      </c>
      <c r="R248" s="180">
        <v>0.4</v>
      </c>
      <c r="S248" s="180">
        <v>1.6</v>
      </c>
      <c r="T248" s="180"/>
      <c r="U248" s="58"/>
      <c r="V248" s="58"/>
    </row>
    <row r="249" spans="1:226" ht="14.25" customHeight="1">
      <c r="A249" s="385" t="s">
        <v>104</v>
      </c>
      <c r="B249" s="386"/>
      <c r="C249" s="386"/>
      <c r="D249" s="386"/>
      <c r="E249" s="386"/>
      <c r="F249" s="386"/>
      <c r="G249" s="387"/>
      <c r="H249" s="232">
        <f>SUM(H233:H248)</f>
        <v>190</v>
      </c>
      <c r="I249" s="232">
        <f t="shared" ref="I249:T249" si="13">SUM(I233:I248)</f>
        <v>190</v>
      </c>
      <c r="J249" s="232">
        <f t="shared" si="13"/>
        <v>405</v>
      </c>
      <c r="K249" s="232">
        <f t="shared" si="13"/>
        <v>70</v>
      </c>
      <c r="L249" s="232">
        <f t="shared" si="13"/>
        <v>120</v>
      </c>
      <c r="M249" s="232">
        <f t="shared" si="13"/>
        <v>0</v>
      </c>
      <c r="N249" s="232">
        <f t="shared" si="13"/>
        <v>0</v>
      </c>
      <c r="O249" s="232">
        <f t="shared" si="13"/>
        <v>405</v>
      </c>
      <c r="P249" s="232">
        <f t="shared" si="13"/>
        <v>26</v>
      </c>
      <c r="Q249" s="232">
        <f t="shared" si="13"/>
        <v>26</v>
      </c>
      <c r="R249" s="232">
        <f t="shared" si="13"/>
        <v>9.9</v>
      </c>
      <c r="S249" s="232">
        <f t="shared" si="13"/>
        <v>16.099999999999998</v>
      </c>
      <c r="T249" s="232">
        <f t="shared" si="13"/>
        <v>65</v>
      </c>
      <c r="U249" s="58"/>
      <c r="V249" s="58"/>
    </row>
    <row r="250" spans="1:226">
      <c r="U250" s="58"/>
      <c r="V250" s="58"/>
    </row>
    <row r="251" spans="1:226">
      <c r="A251" s="264" t="s">
        <v>106</v>
      </c>
      <c r="B251" s="264"/>
      <c r="C251" s="264"/>
      <c r="D251" s="264"/>
      <c r="E251" s="264"/>
      <c r="F251" s="264"/>
      <c r="G251" s="264"/>
      <c r="H251" s="264"/>
      <c r="I251" s="264"/>
      <c r="J251" s="264"/>
      <c r="K251" s="264"/>
      <c r="L251" s="264"/>
      <c r="M251" s="264"/>
      <c r="N251" s="264"/>
      <c r="O251" s="264"/>
      <c r="P251" s="264"/>
      <c r="Q251" s="264"/>
      <c r="R251" s="264"/>
      <c r="S251" s="264"/>
      <c r="T251" s="264"/>
      <c r="U251" s="58"/>
      <c r="V251" s="58"/>
    </row>
    <row r="252" spans="1:226">
      <c r="A252" s="388" t="s">
        <v>109</v>
      </c>
      <c r="B252" s="389"/>
      <c r="C252" s="389"/>
      <c r="D252" s="389"/>
      <c r="E252" s="389"/>
      <c r="F252" s="389"/>
      <c r="G252" s="389"/>
      <c r="H252" s="389"/>
      <c r="I252" s="389"/>
      <c r="J252" s="389"/>
      <c r="K252" s="389"/>
      <c r="L252" s="389"/>
      <c r="M252" s="389"/>
      <c r="N252" s="389"/>
      <c r="O252" s="389"/>
      <c r="P252" s="389"/>
      <c r="Q252" s="389"/>
      <c r="R252" s="389"/>
      <c r="S252" s="389"/>
      <c r="T252" s="390"/>
      <c r="U252" s="58"/>
      <c r="V252" s="58"/>
    </row>
    <row r="253" spans="1:226" s="75" customFormat="1" ht="14.25" customHeight="1">
      <c r="A253" s="292" t="s">
        <v>3</v>
      </c>
      <c r="B253" s="296" t="s">
        <v>4</v>
      </c>
      <c r="C253" s="296" t="s">
        <v>5</v>
      </c>
      <c r="D253" s="305" t="s">
        <v>101</v>
      </c>
      <c r="E253" s="338" t="s">
        <v>102</v>
      </c>
      <c r="F253" s="339" t="s">
        <v>8</v>
      </c>
      <c r="G253" s="341" t="s">
        <v>9</v>
      </c>
      <c r="H253" s="341" t="s">
        <v>10</v>
      </c>
      <c r="I253" s="341"/>
      <c r="J253" s="341"/>
      <c r="K253" s="341"/>
      <c r="L253" s="341"/>
      <c r="M253" s="341"/>
      <c r="N253" s="341"/>
      <c r="O253" s="341"/>
      <c r="P253" s="338" t="s">
        <v>11</v>
      </c>
      <c r="Q253" s="338"/>
      <c r="R253" s="338"/>
      <c r="S253" s="338"/>
      <c r="T253" s="265" t="s">
        <v>185</v>
      </c>
      <c r="U253" s="237"/>
      <c r="V253" s="237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  <c r="FP253" s="18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</row>
    <row r="254" spans="1:226" s="75" customFormat="1" ht="14.25" customHeight="1">
      <c r="A254" s="293"/>
      <c r="B254" s="297"/>
      <c r="C254" s="297"/>
      <c r="D254" s="306"/>
      <c r="E254" s="308"/>
      <c r="F254" s="340"/>
      <c r="G254" s="342"/>
      <c r="H254" s="342" t="s">
        <v>12</v>
      </c>
      <c r="I254" s="342"/>
      <c r="J254" s="342"/>
      <c r="K254" s="303" t="s">
        <v>13</v>
      </c>
      <c r="L254" s="303"/>
      <c r="M254" s="303"/>
      <c r="N254" s="303"/>
      <c r="O254" s="303"/>
      <c r="P254" s="304" t="s">
        <v>103</v>
      </c>
      <c r="Q254" s="315" t="s">
        <v>12</v>
      </c>
      <c r="R254" s="308" t="s">
        <v>13</v>
      </c>
      <c r="S254" s="308"/>
      <c r="T254" s="266"/>
      <c r="U254" s="237"/>
      <c r="V254" s="237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18"/>
      <c r="EZ254" s="18"/>
      <c r="FA254" s="18"/>
      <c r="FB254" s="18"/>
      <c r="FC254" s="18"/>
      <c r="FD254" s="18"/>
      <c r="FE254" s="18"/>
      <c r="FF254" s="18"/>
      <c r="FG254" s="18"/>
      <c r="FH254" s="18"/>
      <c r="FI254" s="18"/>
      <c r="FJ254" s="18"/>
      <c r="FK254" s="18"/>
      <c r="FL254" s="18"/>
      <c r="FM254" s="18"/>
      <c r="FN254" s="18"/>
      <c r="FO254" s="18"/>
      <c r="FP254" s="18"/>
      <c r="FQ254" s="18"/>
      <c r="FR254" s="18"/>
      <c r="FS254" s="18"/>
      <c r="FT254" s="18"/>
      <c r="FU254" s="18"/>
      <c r="FV254" s="18"/>
      <c r="FW254" s="18"/>
      <c r="FX254" s="18"/>
      <c r="FY254" s="18"/>
      <c r="FZ254" s="18"/>
      <c r="GA254" s="18"/>
      <c r="GB254" s="18"/>
      <c r="GC254" s="18"/>
      <c r="GD254" s="18"/>
      <c r="GE254" s="18"/>
      <c r="GF254" s="18"/>
      <c r="GG254" s="18"/>
      <c r="GH254" s="18"/>
      <c r="GI254" s="18"/>
      <c r="GJ254" s="18"/>
      <c r="GK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  <c r="HA254" s="18"/>
      <c r="HB254" s="18"/>
      <c r="HC254" s="18"/>
      <c r="HD254" s="18"/>
      <c r="HE254" s="18"/>
      <c r="HF254" s="18"/>
      <c r="HG254" s="18"/>
      <c r="HH254" s="18"/>
      <c r="HI254" s="18"/>
      <c r="HJ254" s="18"/>
      <c r="HK254" s="18"/>
      <c r="HL254" s="18"/>
      <c r="HM254" s="18"/>
      <c r="HN254" s="18"/>
      <c r="HO254" s="18"/>
      <c r="HP254" s="18"/>
      <c r="HQ254" s="18"/>
      <c r="HR254" s="18"/>
    </row>
    <row r="255" spans="1:226" s="75" customFormat="1" ht="66">
      <c r="A255" s="293"/>
      <c r="B255" s="297"/>
      <c r="C255" s="297"/>
      <c r="D255" s="307"/>
      <c r="E255" s="308"/>
      <c r="F255" s="340"/>
      <c r="G255" s="342"/>
      <c r="H255" s="223" t="s">
        <v>16</v>
      </c>
      <c r="I255" s="224" t="s">
        <v>259</v>
      </c>
      <c r="J255" s="225" t="s">
        <v>17</v>
      </c>
      <c r="K255" s="223" t="s">
        <v>264</v>
      </c>
      <c r="L255" s="223" t="s">
        <v>265</v>
      </c>
      <c r="M255" s="226" t="s">
        <v>262</v>
      </c>
      <c r="N255" s="226" t="s">
        <v>263</v>
      </c>
      <c r="O255" s="227" t="s">
        <v>17</v>
      </c>
      <c r="P255" s="304"/>
      <c r="Q255" s="315"/>
      <c r="R255" s="228" t="s">
        <v>18</v>
      </c>
      <c r="S255" s="227" t="s">
        <v>17</v>
      </c>
      <c r="T255" s="266"/>
      <c r="U255" s="237"/>
      <c r="V255" s="237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18"/>
      <c r="FL255" s="18"/>
      <c r="FM255" s="18"/>
      <c r="FN255" s="18"/>
      <c r="FO255" s="18"/>
      <c r="FP255" s="18"/>
      <c r="FQ255" s="18"/>
      <c r="FR255" s="18"/>
      <c r="FS255" s="18"/>
      <c r="FT255" s="18"/>
      <c r="FU255" s="18"/>
      <c r="FV255" s="18"/>
      <c r="FW255" s="18"/>
      <c r="FX255" s="18"/>
      <c r="FY255" s="18"/>
      <c r="FZ255" s="18"/>
      <c r="GA255" s="18"/>
      <c r="GB255" s="18"/>
      <c r="GC255" s="18"/>
      <c r="GD255" s="18"/>
      <c r="GE255" s="18"/>
      <c r="GF255" s="18"/>
      <c r="GG255" s="18"/>
      <c r="GH255" s="18"/>
      <c r="GI255" s="18"/>
      <c r="GJ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</row>
    <row r="256" spans="1:226" s="84" customFormat="1" ht="24" customHeight="1">
      <c r="A256" s="83">
        <v>1</v>
      </c>
      <c r="B256" s="334" t="s">
        <v>74</v>
      </c>
      <c r="C256" s="229">
        <v>4</v>
      </c>
      <c r="D256" s="190" t="s">
        <v>223</v>
      </c>
      <c r="E256" s="200" t="s">
        <v>172</v>
      </c>
      <c r="F256" s="206" t="s">
        <v>71</v>
      </c>
      <c r="G256" s="163" t="s">
        <v>26</v>
      </c>
      <c r="H256" s="163">
        <v>60</v>
      </c>
      <c r="I256" s="166">
        <v>60</v>
      </c>
      <c r="J256" s="163">
        <v>30</v>
      </c>
      <c r="K256" s="163"/>
      <c r="L256" s="163"/>
      <c r="M256" s="163">
        <v>60</v>
      </c>
      <c r="N256" s="163"/>
      <c r="O256" s="163">
        <v>30</v>
      </c>
      <c r="P256" s="163">
        <v>3</v>
      </c>
      <c r="Q256" s="163">
        <v>3</v>
      </c>
      <c r="R256" s="163">
        <v>2</v>
      </c>
      <c r="S256" s="163">
        <v>1</v>
      </c>
      <c r="T256" s="180"/>
      <c r="U256" s="58"/>
      <c r="V256" s="58"/>
    </row>
    <row r="257" spans="1:226" s="84" customFormat="1">
      <c r="A257" s="83">
        <v>2</v>
      </c>
      <c r="B257" s="335"/>
      <c r="C257" s="229">
        <v>4</v>
      </c>
      <c r="D257" s="190" t="s">
        <v>224</v>
      </c>
      <c r="E257" s="200" t="s">
        <v>183</v>
      </c>
      <c r="F257" s="206" t="s">
        <v>71</v>
      </c>
      <c r="G257" s="163" t="s">
        <v>26</v>
      </c>
      <c r="H257" s="163">
        <v>60</v>
      </c>
      <c r="I257" s="166">
        <v>60</v>
      </c>
      <c r="J257" s="163">
        <v>30</v>
      </c>
      <c r="K257" s="163"/>
      <c r="L257" s="163"/>
      <c r="M257" s="163">
        <v>60</v>
      </c>
      <c r="N257" s="163"/>
      <c r="O257" s="163">
        <v>30</v>
      </c>
      <c r="P257" s="163">
        <v>3</v>
      </c>
      <c r="Q257" s="163">
        <v>3</v>
      </c>
      <c r="R257" s="163">
        <v>2</v>
      </c>
      <c r="S257" s="163">
        <v>1</v>
      </c>
      <c r="T257" s="180"/>
      <c r="U257" s="58"/>
      <c r="V257" s="58"/>
    </row>
    <row r="258" spans="1:226" ht="14.25" customHeight="1">
      <c r="A258" s="391" t="s">
        <v>104</v>
      </c>
      <c r="B258" s="392"/>
      <c r="C258" s="392"/>
      <c r="D258" s="392"/>
      <c r="E258" s="392"/>
      <c r="F258" s="392"/>
      <c r="G258" s="393"/>
      <c r="H258" s="232">
        <f>SUM(H256:H257)</f>
        <v>120</v>
      </c>
      <c r="I258" s="232">
        <f t="shared" ref="I258:T258" si="14">SUM(I256:I257)</f>
        <v>120</v>
      </c>
      <c r="J258" s="232">
        <f t="shared" si="14"/>
        <v>60</v>
      </c>
      <c r="K258" s="232">
        <f t="shared" si="14"/>
        <v>0</v>
      </c>
      <c r="L258" s="232">
        <f t="shared" si="14"/>
        <v>0</v>
      </c>
      <c r="M258" s="232">
        <f t="shared" si="14"/>
        <v>120</v>
      </c>
      <c r="N258" s="232">
        <f t="shared" si="14"/>
        <v>0</v>
      </c>
      <c r="O258" s="232">
        <f t="shared" si="14"/>
        <v>60</v>
      </c>
      <c r="P258" s="232">
        <f t="shared" si="14"/>
        <v>6</v>
      </c>
      <c r="Q258" s="232">
        <f t="shared" si="14"/>
        <v>6</v>
      </c>
      <c r="R258" s="232">
        <f t="shared" si="14"/>
        <v>4</v>
      </c>
      <c r="S258" s="232">
        <f t="shared" si="14"/>
        <v>2</v>
      </c>
      <c r="T258" s="232">
        <f t="shared" si="14"/>
        <v>0</v>
      </c>
      <c r="U258" s="58"/>
      <c r="V258" s="58"/>
    </row>
    <row r="259" spans="1:226">
      <c r="U259" s="58"/>
      <c r="V259" s="58"/>
    </row>
    <row r="260" spans="1:226">
      <c r="A260" s="264" t="s">
        <v>110</v>
      </c>
      <c r="B260" s="264"/>
      <c r="C260" s="264"/>
      <c r="D260" s="264"/>
      <c r="E260" s="264"/>
      <c r="F260" s="264"/>
      <c r="G260" s="264"/>
      <c r="H260" s="264"/>
      <c r="I260" s="264"/>
      <c r="J260" s="264"/>
      <c r="K260" s="264"/>
      <c r="L260" s="264"/>
      <c r="M260" s="264"/>
      <c r="N260" s="264"/>
      <c r="O260" s="264"/>
      <c r="P260" s="264"/>
      <c r="Q260" s="264"/>
      <c r="R260" s="264"/>
      <c r="S260" s="264"/>
      <c r="T260" s="264"/>
      <c r="U260" s="58"/>
      <c r="V260" s="58"/>
    </row>
    <row r="261" spans="1:226">
      <c r="A261" s="264" t="s">
        <v>191</v>
      </c>
      <c r="B261" s="264"/>
      <c r="C261" s="264"/>
      <c r="D261" s="264"/>
      <c r="E261" s="264"/>
      <c r="F261" s="264"/>
      <c r="G261" s="264"/>
      <c r="H261" s="264"/>
      <c r="I261" s="264"/>
      <c r="J261" s="264"/>
      <c r="K261" s="264"/>
      <c r="L261" s="264"/>
      <c r="M261" s="264"/>
      <c r="N261" s="264"/>
      <c r="O261" s="264"/>
      <c r="P261" s="264"/>
      <c r="Q261" s="264"/>
      <c r="R261" s="264"/>
      <c r="S261" s="264"/>
      <c r="T261" s="264"/>
      <c r="U261" s="58"/>
      <c r="V261" s="58"/>
    </row>
    <row r="262" spans="1:226" s="75" customFormat="1" ht="14.25" customHeight="1">
      <c r="A262" s="292" t="s">
        <v>3</v>
      </c>
      <c r="B262" s="296" t="s">
        <v>4</v>
      </c>
      <c r="C262" s="296" t="s">
        <v>5</v>
      </c>
      <c r="D262" s="305" t="s">
        <v>101</v>
      </c>
      <c r="E262" s="338" t="s">
        <v>102</v>
      </c>
      <c r="F262" s="339" t="s">
        <v>8</v>
      </c>
      <c r="G262" s="341" t="s">
        <v>9</v>
      </c>
      <c r="H262" s="341" t="s">
        <v>10</v>
      </c>
      <c r="I262" s="341"/>
      <c r="J262" s="341"/>
      <c r="K262" s="341"/>
      <c r="L262" s="341"/>
      <c r="M262" s="341"/>
      <c r="N262" s="341"/>
      <c r="O262" s="341"/>
      <c r="P262" s="338" t="s">
        <v>11</v>
      </c>
      <c r="Q262" s="338"/>
      <c r="R262" s="338"/>
      <c r="S262" s="338"/>
      <c r="T262" s="265" t="s">
        <v>185</v>
      </c>
      <c r="U262" s="237"/>
      <c r="V262" s="237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  <c r="EB262" s="18"/>
      <c r="EC262" s="18"/>
      <c r="ED262" s="18"/>
      <c r="EE262" s="18"/>
      <c r="EF262" s="18"/>
      <c r="EG262" s="18"/>
      <c r="EH262" s="18"/>
      <c r="EI262" s="18"/>
      <c r="EJ262" s="18"/>
      <c r="EK262" s="18"/>
      <c r="EL262" s="18"/>
      <c r="EM262" s="18"/>
      <c r="EN262" s="18"/>
      <c r="EO262" s="18"/>
      <c r="EP262" s="18"/>
      <c r="EQ262" s="18"/>
      <c r="ER262" s="18"/>
      <c r="ES262" s="18"/>
      <c r="ET262" s="18"/>
      <c r="EU262" s="18"/>
      <c r="EV262" s="18"/>
      <c r="EW262" s="18"/>
      <c r="EX262" s="18"/>
      <c r="EY262" s="18"/>
      <c r="EZ262" s="18"/>
      <c r="FA262" s="18"/>
      <c r="FB262" s="18"/>
      <c r="FC262" s="18"/>
      <c r="FD262" s="18"/>
      <c r="FE262" s="18"/>
      <c r="FF262" s="18"/>
      <c r="FG262" s="18"/>
      <c r="FH262" s="18"/>
      <c r="FI262" s="18"/>
      <c r="FJ262" s="18"/>
      <c r="FK262" s="18"/>
      <c r="FL262" s="18"/>
      <c r="FM262" s="18"/>
      <c r="FN262" s="18"/>
      <c r="FO262" s="18"/>
      <c r="FP262" s="18"/>
      <c r="FQ262" s="18"/>
      <c r="FR262" s="18"/>
      <c r="FS262" s="18"/>
      <c r="FT262" s="18"/>
      <c r="FU262" s="18"/>
      <c r="FV262" s="18"/>
      <c r="FW262" s="18"/>
      <c r="FX262" s="18"/>
      <c r="FY262" s="18"/>
      <c r="FZ262" s="18"/>
      <c r="GA262" s="18"/>
      <c r="GB262" s="18"/>
      <c r="GC262" s="18"/>
      <c r="GD262" s="18"/>
      <c r="GE262" s="18"/>
      <c r="GF262" s="18"/>
      <c r="GG262" s="18"/>
      <c r="GH262" s="18"/>
      <c r="GI262" s="18"/>
      <c r="GJ262" s="18"/>
      <c r="GK262" s="18"/>
      <c r="GL262" s="18"/>
      <c r="GM262" s="18"/>
      <c r="GN262" s="18"/>
      <c r="GO262" s="18"/>
      <c r="GP262" s="18"/>
      <c r="GQ262" s="18"/>
      <c r="GR262" s="18"/>
      <c r="GS262" s="18"/>
      <c r="GT262" s="18"/>
      <c r="GU262" s="18"/>
      <c r="GV262" s="18"/>
      <c r="GW262" s="18"/>
      <c r="GX262" s="18"/>
      <c r="GY262" s="18"/>
      <c r="GZ262" s="18"/>
      <c r="HA262" s="18"/>
      <c r="HB262" s="18"/>
      <c r="HC262" s="18"/>
      <c r="HD262" s="18"/>
      <c r="HE262" s="18"/>
      <c r="HF262" s="18"/>
      <c r="HG262" s="18"/>
      <c r="HH262" s="18"/>
      <c r="HI262" s="18"/>
      <c r="HJ262" s="18"/>
      <c r="HK262" s="18"/>
      <c r="HL262" s="18"/>
      <c r="HM262" s="18"/>
      <c r="HN262" s="18"/>
      <c r="HO262" s="18"/>
      <c r="HP262" s="18"/>
      <c r="HQ262" s="18"/>
      <c r="HR262" s="18"/>
    </row>
    <row r="263" spans="1:226" s="75" customFormat="1" ht="14.25" customHeight="1">
      <c r="A263" s="293"/>
      <c r="B263" s="297"/>
      <c r="C263" s="297"/>
      <c r="D263" s="306"/>
      <c r="E263" s="308"/>
      <c r="F263" s="340"/>
      <c r="G263" s="342"/>
      <c r="H263" s="342" t="s">
        <v>12</v>
      </c>
      <c r="I263" s="342"/>
      <c r="J263" s="342"/>
      <c r="K263" s="303" t="s">
        <v>13</v>
      </c>
      <c r="L263" s="303"/>
      <c r="M263" s="303"/>
      <c r="N263" s="303"/>
      <c r="O263" s="303"/>
      <c r="P263" s="304" t="s">
        <v>103</v>
      </c>
      <c r="Q263" s="315" t="s">
        <v>12</v>
      </c>
      <c r="R263" s="308" t="s">
        <v>13</v>
      </c>
      <c r="S263" s="308"/>
      <c r="T263" s="266"/>
      <c r="U263" s="237"/>
      <c r="V263" s="237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  <c r="FA263" s="18"/>
      <c r="FB263" s="18"/>
      <c r="FC263" s="18"/>
      <c r="FD263" s="18"/>
      <c r="FE263" s="18"/>
      <c r="FF263" s="18"/>
      <c r="FG263" s="18"/>
      <c r="FH263" s="18"/>
      <c r="FI263" s="18"/>
      <c r="FJ263" s="18"/>
      <c r="FK263" s="18"/>
      <c r="FL263" s="18"/>
      <c r="FM263" s="18"/>
      <c r="FN263" s="18"/>
      <c r="FO263" s="18"/>
      <c r="FP263" s="18"/>
      <c r="FQ263" s="18"/>
      <c r="FR263" s="18"/>
      <c r="FS263" s="18"/>
      <c r="FT263" s="18"/>
      <c r="FU263" s="18"/>
      <c r="FV263" s="18"/>
      <c r="FW263" s="18"/>
      <c r="FX263" s="18"/>
      <c r="FY263" s="18"/>
      <c r="FZ263" s="18"/>
      <c r="GA263" s="18"/>
      <c r="GB263" s="18"/>
      <c r="GC263" s="18"/>
      <c r="GD263" s="18"/>
      <c r="GE263" s="18"/>
      <c r="GF263" s="18"/>
      <c r="GG263" s="18"/>
      <c r="GH263" s="18"/>
      <c r="GI263" s="18"/>
      <c r="GJ263" s="18"/>
      <c r="GK263" s="18"/>
      <c r="GL263" s="18"/>
      <c r="GM263" s="18"/>
      <c r="GN263" s="18"/>
      <c r="GO263" s="18"/>
      <c r="GP263" s="18"/>
      <c r="GQ263" s="18"/>
      <c r="GR263" s="18"/>
      <c r="GS263" s="18"/>
      <c r="GT263" s="18"/>
      <c r="GU263" s="18"/>
      <c r="GV263" s="18"/>
      <c r="GW263" s="18"/>
      <c r="GX263" s="18"/>
      <c r="GY263" s="18"/>
      <c r="GZ263" s="18"/>
      <c r="HA263" s="18"/>
      <c r="HB263" s="18"/>
      <c r="HC263" s="18"/>
      <c r="HD263" s="18"/>
      <c r="HE263" s="18"/>
      <c r="HF263" s="18"/>
      <c r="HG263" s="18"/>
      <c r="HH263" s="18"/>
      <c r="HI263" s="18"/>
      <c r="HJ263" s="18"/>
      <c r="HK263" s="18"/>
      <c r="HL263" s="18"/>
      <c r="HM263" s="18"/>
      <c r="HN263" s="18"/>
      <c r="HO263" s="18"/>
      <c r="HP263" s="18"/>
      <c r="HQ263" s="18"/>
      <c r="HR263" s="18"/>
    </row>
    <row r="264" spans="1:226" s="75" customFormat="1" ht="66">
      <c r="A264" s="293"/>
      <c r="B264" s="297"/>
      <c r="C264" s="297"/>
      <c r="D264" s="307"/>
      <c r="E264" s="308"/>
      <c r="F264" s="340"/>
      <c r="G264" s="342"/>
      <c r="H264" s="223" t="s">
        <v>16</v>
      </c>
      <c r="I264" s="224" t="s">
        <v>259</v>
      </c>
      <c r="J264" s="225" t="s">
        <v>17</v>
      </c>
      <c r="K264" s="223" t="s">
        <v>264</v>
      </c>
      <c r="L264" s="223" t="s">
        <v>265</v>
      </c>
      <c r="M264" s="226" t="s">
        <v>262</v>
      </c>
      <c r="N264" s="226" t="s">
        <v>263</v>
      </c>
      <c r="O264" s="227" t="s">
        <v>17</v>
      </c>
      <c r="P264" s="304"/>
      <c r="Q264" s="315"/>
      <c r="R264" s="228" t="s">
        <v>18</v>
      </c>
      <c r="S264" s="227" t="s">
        <v>17</v>
      </c>
      <c r="T264" s="266"/>
      <c r="U264" s="237"/>
      <c r="V264" s="237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  <c r="EF264" s="18"/>
      <c r="EG264" s="18"/>
      <c r="EH264" s="18"/>
      <c r="EI264" s="18"/>
      <c r="EJ264" s="18"/>
      <c r="EK264" s="18"/>
      <c r="EL264" s="18"/>
      <c r="EM264" s="18"/>
      <c r="EN264" s="18"/>
      <c r="EO264" s="18"/>
      <c r="EP264" s="18"/>
      <c r="EQ264" s="18"/>
      <c r="ER264" s="18"/>
      <c r="ES264" s="18"/>
      <c r="ET264" s="18"/>
      <c r="EU264" s="18"/>
      <c r="EV264" s="18"/>
      <c r="EW264" s="18"/>
      <c r="EX264" s="18"/>
      <c r="EY264" s="18"/>
      <c r="EZ264" s="18"/>
      <c r="FA264" s="18"/>
      <c r="FB264" s="18"/>
      <c r="FC264" s="18"/>
      <c r="FD264" s="18"/>
      <c r="FE264" s="18"/>
      <c r="FF264" s="18"/>
      <c r="FG264" s="18"/>
      <c r="FH264" s="18"/>
      <c r="FI264" s="18"/>
      <c r="FJ264" s="18"/>
      <c r="FK264" s="18"/>
      <c r="FL264" s="18"/>
      <c r="FM264" s="18"/>
      <c r="FN264" s="18"/>
      <c r="FO264" s="18"/>
      <c r="FP264" s="18"/>
      <c r="FQ264" s="18"/>
      <c r="FR264" s="18"/>
      <c r="FS264" s="18"/>
      <c r="FT264" s="18"/>
      <c r="FU264" s="18"/>
      <c r="FV264" s="18"/>
      <c r="FW264" s="18"/>
      <c r="FX264" s="18"/>
      <c r="FY264" s="18"/>
      <c r="FZ264" s="18"/>
      <c r="GA264" s="18"/>
      <c r="GB264" s="18"/>
      <c r="GC264" s="18"/>
      <c r="GD264" s="18"/>
      <c r="GE264" s="18"/>
      <c r="GF264" s="18"/>
      <c r="GG264" s="18"/>
      <c r="GH264" s="18"/>
      <c r="GI264" s="18"/>
      <c r="GJ264" s="18"/>
      <c r="GK264" s="18"/>
      <c r="GL264" s="18"/>
      <c r="GM264" s="18"/>
      <c r="GN264" s="18"/>
      <c r="GO264" s="18"/>
      <c r="GP264" s="18"/>
      <c r="GQ264" s="18"/>
      <c r="GR264" s="18"/>
      <c r="GS264" s="18"/>
      <c r="GT264" s="18"/>
      <c r="GU264" s="18"/>
      <c r="GV264" s="18"/>
      <c r="GW264" s="18"/>
      <c r="GX264" s="18"/>
      <c r="GY264" s="18"/>
      <c r="GZ264" s="18"/>
      <c r="HA264" s="18"/>
      <c r="HB264" s="18"/>
      <c r="HC264" s="18"/>
      <c r="HD264" s="18"/>
      <c r="HE264" s="18"/>
      <c r="HF264" s="18"/>
      <c r="HG264" s="18"/>
      <c r="HH264" s="18"/>
      <c r="HI264" s="18"/>
      <c r="HJ264" s="18"/>
      <c r="HK264" s="18"/>
      <c r="HL264" s="18"/>
      <c r="HM264" s="18"/>
      <c r="HN264" s="18"/>
      <c r="HO264" s="18"/>
      <c r="HP264" s="18"/>
      <c r="HQ264" s="18"/>
      <c r="HR264" s="18"/>
    </row>
    <row r="265" spans="1:226">
      <c r="A265" s="355">
        <v>1</v>
      </c>
      <c r="B265" s="323" t="s">
        <v>52</v>
      </c>
      <c r="C265" s="229">
        <v>3</v>
      </c>
      <c r="D265" s="190" t="s">
        <v>290</v>
      </c>
      <c r="E265" s="353" t="s">
        <v>67</v>
      </c>
      <c r="F265" s="329" t="s">
        <v>63</v>
      </c>
      <c r="G265" s="199" t="s">
        <v>25</v>
      </c>
      <c r="H265" s="271">
        <v>30</v>
      </c>
      <c r="I265" s="101">
        <v>15</v>
      </c>
      <c r="J265" s="163">
        <v>15</v>
      </c>
      <c r="K265" s="163">
        <v>15</v>
      </c>
      <c r="L265" s="163"/>
      <c r="M265" s="163"/>
      <c r="N265" s="163"/>
      <c r="O265" s="163">
        <v>15</v>
      </c>
      <c r="P265" s="271">
        <v>2</v>
      </c>
      <c r="Q265" s="163">
        <v>1</v>
      </c>
      <c r="R265" s="163">
        <v>0.5</v>
      </c>
      <c r="S265" s="163">
        <v>0.5</v>
      </c>
      <c r="T265" s="180"/>
      <c r="U265" s="58"/>
      <c r="V265" s="58"/>
    </row>
    <row r="266" spans="1:226">
      <c r="A266" s="356"/>
      <c r="B266" s="325"/>
      <c r="C266" s="229">
        <v>3</v>
      </c>
      <c r="D266" s="190" t="s">
        <v>291</v>
      </c>
      <c r="E266" s="354"/>
      <c r="F266" s="330"/>
      <c r="G266" s="199" t="s">
        <v>26</v>
      </c>
      <c r="H266" s="272"/>
      <c r="I266" s="101">
        <v>15</v>
      </c>
      <c r="J266" s="163">
        <v>15</v>
      </c>
      <c r="K266" s="163"/>
      <c r="L266" s="163">
        <v>15</v>
      </c>
      <c r="M266" s="163"/>
      <c r="N266" s="163"/>
      <c r="O266" s="163">
        <v>15</v>
      </c>
      <c r="P266" s="272"/>
      <c r="Q266" s="163">
        <v>1</v>
      </c>
      <c r="R266" s="163">
        <v>0.5</v>
      </c>
      <c r="S266" s="163">
        <v>0.5</v>
      </c>
      <c r="T266" s="180"/>
      <c r="U266" s="58"/>
      <c r="V266" s="58"/>
    </row>
    <row r="267" spans="1:226">
      <c r="A267" s="355">
        <v>2</v>
      </c>
      <c r="B267" s="325"/>
      <c r="C267" s="229">
        <v>3</v>
      </c>
      <c r="D267" s="190" t="s">
        <v>226</v>
      </c>
      <c r="E267" s="313" t="s">
        <v>62</v>
      </c>
      <c r="F267" s="329" t="s">
        <v>63</v>
      </c>
      <c r="G267" s="199" t="s">
        <v>25</v>
      </c>
      <c r="H267" s="262">
        <v>25</v>
      </c>
      <c r="I267" s="101">
        <v>15</v>
      </c>
      <c r="J267" s="163">
        <v>15</v>
      </c>
      <c r="K267" s="163">
        <v>15</v>
      </c>
      <c r="L267" s="163"/>
      <c r="M267" s="163"/>
      <c r="N267" s="163"/>
      <c r="O267" s="163">
        <v>15</v>
      </c>
      <c r="P267" s="262">
        <v>3</v>
      </c>
      <c r="Q267" s="163">
        <v>1</v>
      </c>
      <c r="R267" s="163">
        <v>0.5</v>
      </c>
      <c r="S267" s="163">
        <v>0.5</v>
      </c>
      <c r="T267" s="180"/>
      <c r="U267" s="58"/>
      <c r="V267" s="58"/>
    </row>
    <row r="268" spans="1:226">
      <c r="A268" s="356"/>
      <c r="B268" s="325"/>
      <c r="C268" s="229">
        <v>3</v>
      </c>
      <c r="D268" s="190" t="s">
        <v>194</v>
      </c>
      <c r="E268" s="314"/>
      <c r="F268" s="330"/>
      <c r="G268" s="199" t="s">
        <v>26</v>
      </c>
      <c r="H268" s="263"/>
      <c r="I268" s="101">
        <v>10</v>
      </c>
      <c r="J268" s="163">
        <v>40</v>
      </c>
      <c r="K268" s="163"/>
      <c r="L268" s="163">
        <v>10</v>
      </c>
      <c r="M268" s="163"/>
      <c r="N268" s="163"/>
      <c r="O268" s="163">
        <v>40</v>
      </c>
      <c r="P268" s="263"/>
      <c r="Q268" s="163">
        <v>2</v>
      </c>
      <c r="R268" s="163">
        <v>0.7</v>
      </c>
      <c r="S268" s="163">
        <v>1.3</v>
      </c>
      <c r="T268" s="180">
        <v>10</v>
      </c>
      <c r="U268" s="58"/>
      <c r="V268" s="58"/>
    </row>
    <row r="269" spans="1:226">
      <c r="A269" s="348">
        <v>3</v>
      </c>
      <c r="B269" s="325"/>
      <c r="C269" s="229">
        <v>4</v>
      </c>
      <c r="D269" s="191" t="s">
        <v>275</v>
      </c>
      <c r="E269" s="313" t="s">
        <v>64</v>
      </c>
      <c r="F269" s="311" t="s">
        <v>63</v>
      </c>
      <c r="G269" s="163" t="s">
        <v>22</v>
      </c>
      <c r="H269" s="262">
        <v>25</v>
      </c>
      <c r="I269" s="101">
        <v>10</v>
      </c>
      <c r="J269" s="163">
        <v>20</v>
      </c>
      <c r="K269" s="163">
        <v>10</v>
      </c>
      <c r="L269" s="163"/>
      <c r="M269" s="163"/>
      <c r="N269" s="163"/>
      <c r="O269" s="163">
        <v>20</v>
      </c>
      <c r="P269" s="262">
        <v>2</v>
      </c>
      <c r="Q269" s="163">
        <v>1</v>
      </c>
      <c r="R269" s="163">
        <v>0.3</v>
      </c>
      <c r="S269" s="163">
        <v>0.7</v>
      </c>
      <c r="T269" s="180"/>
      <c r="U269" s="58"/>
      <c r="V269" s="58"/>
    </row>
    <row r="270" spans="1:226">
      <c r="A270" s="348"/>
      <c r="B270" s="324"/>
      <c r="C270" s="229">
        <v>4</v>
      </c>
      <c r="D270" s="191" t="s">
        <v>276</v>
      </c>
      <c r="E270" s="314"/>
      <c r="F270" s="312"/>
      <c r="G270" s="163" t="s">
        <v>26</v>
      </c>
      <c r="H270" s="263"/>
      <c r="I270" s="101">
        <v>15</v>
      </c>
      <c r="J270" s="163">
        <v>15</v>
      </c>
      <c r="K270" s="163"/>
      <c r="L270" s="163">
        <v>15</v>
      </c>
      <c r="M270" s="163"/>
      <c r="N270" s="163"/>
      <c r="O270" s="163">
        <v>15</v>
      </c>
      <c r="P270" s="263"/>
      <c r="Q270" s="163">
        <v>1</v>
      </c>
      <c r="R270" s="163">
        <v>0.5</v>
      </c>
      <c r="S270" s="163">
        <v>0.5</v>
      </c>
      <c r="T270" s="180"/>
      <c r="U270" s="58"/>
      <c r="V270" s="58"/>
    </row>
    <row r="271" spans="1:226" ht="14.25" customHeight="1">
      <c r="A271" s="267" t="s">
        <v>104</v>
      </c>
      <c r="B271" s="268"/>
      <c r="C271" s="268"/>
      <c r="D271" s="268"/>
      <c r="E271" s="268"/>
      <c r="F271" s="268"/>
      <c r="G271" s="269"/>
      <c r="H271" s="232">
        <f>SUM(H265:H270)</f>
        <v>80</v>
      </c>
      <c r="I271" s="232">
        <f t="shared" ref="I271:T271" si="15">SUM(I265:I270)</f>
        <v>80</v>
      </c>
      <c r="J271" s="232">
        <f t="shared" si="15"/>
        <v>120</v>
      </c>
      <c r="K271" s="232">
        <f t="shared" si="15"/>
        <v>40</v>
      </c>
      <c r="L271" s="232">
        <f t="shared" si="15"/>
        <v>40</v>
      </c>
      <c r="M271" s="232">
        <f t="shared" si="15"/>
        <v>0</v>
      </c>
      <c r="N271" s="232">
        <f t="shared" si="15"/>
        <v>0</v>
      </c>
      <c r="O271" s="232">
        <f t="shared" si="15"/>
        <v>120</v>
      </c>
      <c r="P271" s="232">
        <f t="shared" si="15"/>
        <v>7</v>
      </c>
      <c r="Q271" s="232">
        <f t="shared" si="15"/>
        <v>7</v>
      </c>
      <c r="R271" s="232">
        <f t="shared" si="15"/>
        <v>3</v>
      </c>
      <c r="S271" s="232">
        <f t="shared" si="15"/>
        <v>4</v>
      </c>
      <c r="T271" s="232">
        <f t="shared" si="15"/>
        <v>10</v>
      </c>
      <c r="U271" s="58"/>
      <c r="V271" s="58"/>
    </row>
    <row r="272" spans="1:226">
      <c r="U272" s="58"/>
      <c r="V272" s="58"/>
    </row>
    <row r="273" spans="1:226">
      <c r="A273" s="264" t="s">
        <v>110</v>
      </c>
      <c r="B273" s="264"/>
      <c r="C273" s="264"/>
      <c r="D273" s="264"/>
      <c r="E273" s="264"/>
      <c r="F273" s="264"/>
      <c r="G273" s="264"/>
      <c r="H273" s="264"/>
      <c r="I273" s="264"/>
      <c r="J273" s="264"/>
      <c r="K273" s="264"/>
      <c r="L273" s="264"/>
      <c r="M273" s="264"/>
      <c r="N273" s="264"/>
      <c r="O273" s="264"/>
      <c r="P273" s="264"/>
      <c r="Q273" s="264"/>
      <c r="R273" s="264"/>
      <c r="S273" s="264"/>
      <c r="T273" s="264"/>
      <c r="U273" s="58"/>
      <c r="V273" s="58"/>
    </row>
    <row r="274" spans="1:226">
      <c r="A274" s="264" t="s">
        <v>163</v>
      </c>
      <c r="B274" s="264"/>
      <c r="C274" s="264"/>
      <c r="D274" s="264"/>
      <c r="E274" s="264"/>
      <c r="F274" s="264"/>
      <c r="G274" s="264"/>
      <c r="H274" s="264"/>
      <c r="I274" s="264"/>
      <c r="J274" s="264"/>
      <c r="K274" s="264"/>
      <c r="L274" s="264"/>
      <c r="M274" s="264"/>
      <c r="N274" s="264"/>
      <c r="O274" s="264"/>
      <c r="P274" s="264"/>
      <c r="Q274" s="264"/>
      <c r="R274" s="264"/>
      <c r="S274" s="264"/>
      <c r="T274" s="264"/>
      <c r="U274" s="58"/>
      <c r="V274" s="58"/>
    </row>
    <row r="275" spans="1:226" s="75" customFormat="1" ht="14.25" customHeight="1">
      <c r="A275" s="292" t="s">
        <v>3</v>
      </c>
      <c r="B275" s="296" t="s">
        <v>4</v>
      </c>
      <c r="C275" s="296" t="s">
        <v>5</v>
      </c>
      <c r="D275" s="305" t="s">
        <v>101</v>
      </c>
      <c r="E275" s="338" t="s">
        <v>102</v>
      </c>
      <c r="F275" s="339" t="s">
        <v>8</v>
      </c>
      <c r="G275" s="341" t="s">
        <v>9</v>
      </c>
      <c r="H275" s="341" t="s">
        <v>10</v>
      </c>
      <c r="I275" s="341"/>
      <c r="J275" s="341"/>
      <c r="K275" s="341"/>
      <c r="L275" s="341"/>
      <c r="M275" s="341"/>
      <c r="N275" s="341"/>
      <c r="O275" s="341"/>
      <c r="P275" s="338" t="s">
        <v>11</v>
      </c>
      <c r="Q275" s="338"/>
      <c r="R275" s="338"/>
      <c r="S275" s="338"/>
      <c r="T275" s="265" t="s">
        <v>185</v>
      </c>
      <c r="U275" s="237"/>
      <c r="V275" s="237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  <c r="FB275" s="18"/>
      <c r="FC275" s="18"/>
      <c r="FD275" s="18"/>
      <c r="FE275" s="18"/>
      <c r="FF275" s="18"/>
      <c r="FG275" s="18"/>
      <c r="FH275" s="18"/>
      <c r="FI275" s="18"/>
      <c r="FJ275" s="18"/>
      <c r="FK275" s="18"/>
      <c r="FL275" s="18"/>
      <c r="FM275" s="18"/>
      <c r="FN275" s="18"/>
      <c r="FO275" s="18"/>
      <c r="FP275" s="18"/>
      <c r="FQ275" s="18"/>
      <c r="FR275" s="18"/>
      <c r="FS275" s="18"/>
      <c r="FT275" s="18"/>
      <c r="FU275" s="18"/>
      <c r="FV275" s="18"/>
      <c r="FW275" s="18"/>
      <c r="FX275" s="18"/>
      <c r="FY275" s="18"/>
      <c r="FZ275" s="18"/>
      <c r="GA275" s="18"/>
      <c r="GB275" s="18"/>
      <c r="GC275" s="18"/>
      <c r="GD275" s="18"/>
      <c r="GE275" s="18"/>
      <c r="GF275" s="18"/>
      <c r="GG275" s="18"/>
      <c r="GH275" s="18"/>
      <c r="GI275" s="18"/>
      <c r="GJ275" s="18"/>
      <c r="GK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  <c r="HB275" s="18"/>
      <c r="HC275" s="18"/>
      <c r="HD275" s="18"/>
      <c r="HE275" s="18"/>
      <c r="HF275" s="18"/>
      <c r="HG275" s="18"/>
      <c r="HH275" s="18"/>
      <c r="HI275" s="18"/>
      <c r="HJ275" s="18"/>
      <c r="HK275" s="18"/>
      <c r="HL275" s="18"/>
      <c r="HM275" s="18"/>
      <c r="HN275" s="18"/>
      <c r="HO275" s="18"/>
      <c r="HP275" s="18"/>
      <c r="HQ275" s="18"/>
      <c r="HR275" s="18"/>
    </row>
    <row r="276" spans="1:226" s="75" customFormat="1" ht="14.25" customHeight="1">
      <c r="A276" s="293"/>
      <c r="B276" s="297"/>
      <c r="C276" s="297"/>
      <c r="D276" s="306"/>
      <c r="E276" s="308"/>
      <c r="F276" s="340"/>
      <c r="G276" s="342"/>
      <c r="H276" s="342" t="s">
        <v>12</v>
      </c>
      <c r="I276" s="342"/>
      <c r="J276" s="342"/>
      <c r="K276" s="303" t="s">
        <v>13</v>
      </c>
      <c r="L276" s="303"/>
      <c r="M276" s="303"/>
      <c r="N276" s="303"/>
      <c r="O276" s="303"/>
      <c r="P276" s="304" t="s">
        <v>103</v>
      </c>
      <c r="Q276" s="315" t="s">
        <v>12</v>
      </c>
      <c r="R276" s="308" t="s">
        <v>13</v>
      </c>
      <c r="S276" s="308"/>
      <c r="T276" s="266"/>
      <c r="U276" s="237"/>
      <c r="V276" s="237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  <c r="EH276" s="18"/>
      <c r="EI276" s="18"/>
      <c r="EJ276" s="18"/>
      <c r="EK276" s="18"/>
      <c r="EL276" s="18"/>
      <c r="EM276" s="18"/>
      <c r="EN276" s="18"/>
      <c r="EO276" s="18"/>
      <c r="EP276" s="18"/>
      <c r="EQ276" s="18"/>
      <c r="ER276" s="18"/>
      <c r="ES276" s="18"/>
      <c r="ET276" s="18"/>
      <c r="EU276" s="18"/>
      <c r="EV276" s="18"/>
      <c r="EW276" s="18"/>
      <c r="EX276" s="18"/>
      <c r="EY276" s="18"/>
      <c r="EZ276" s="18"/>
      <c r="FA276" s="18"/>
      <c r="FB276" s="18"/>
      <c r="FC276" s="18"/>
      <c r="FD276" s="18"/>
      <c r="FE276" s="18"/>
      <c r="FF276" s="18"/>
      <c r="FG276" s="18"/>
      <c r="FH276" s="18"/>
      <c r="FI276" s="18"/>
      <c r="FJ276" s="18"/>
      <c r="FK276" s="18"/>
      <c r="FL276" s="18"/>
      <c r="FM276" s="18"/>
      <c r="FN276" s="18"/>
      <c r="FO276" s="18"/>
      <c r="FP276" s="18"/>
      <c r="FQ276" s="18"/>
      <c r="FR276" s="18"/>
      <c r="FS276" s="18"/>
      <c r="FT276" s="18"/>
      <c r="FU276" s="18"/>
      <c r="FV276" s="18"/>
      <c r="FW276" s="18"/>
      <c r="FX276" s="18"/>
      <c r="FY276" s="18"/>
      <c r="FZ276" s="18"/>
      <c r="GA276" s="18"/>
      <c r="GB276" s="18"/>
      <c r="GC276" s="18"/>
      <c r="GD276" s="18"/>
      <c r="GE276" s="18"/>
      <c r="GF276" s="18"/>
      <c r="GG276" s="18"/>
      <c r="GH276" s="18"/>
      <c r="GI276" s="18"/>
      <c r="GJ276" s="18"/>
      <c r="GK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  <c r="HA276" s="18"/>
      <c r="HB276" s="18"/>
      <c r="HC276" s="18"/>
      <c r="HD276" s="18"/>
      <c r="HE276" s="18"/>
      <c r="HF276" s="18"/>
      <c r="HG276" s="18"/>
      <c r="HH276" s="18"/>
      <c r="HI276" s="18"/>
      <c r="HJ276" s="18"/>
      <c r="HK276" s="18"/>
      <c r="HL276" s="18"/>
      <c r="HM276" s="18"/>
      <c r="HN276" s="18"/>
      <c r="HO276" s="18"/>
      <c r="HP276" s="18"/>
      <c r="HQ276" s="18"/>
      <c r="HR276" s="18"/>
    </row>
    <row r="277" spans="1:226" s="75" customFormat="1" ht="66">
      <c r="A277" s="293"/>
      <c r="B277" s="297"/>
      <c r="C277" s="297"/>
      <c r="D277" s="307"/>
      <c r="E277" s="308"/>
      <c r="F277" s="340"/>
      <c r="G277" s="342"/>
      <c r="H277" s="223" t="s">
        <v>16</v>
      </c>
      <c r="I277" s="224" t="s">
        <v>259</v>
      </c>
      <c r="J277" s="225" t="s">
        <v>17</v>
      </c>
      <c r="K277" s="223" t="s">
        <v>264</v>
      </c>
      <c r="L277" s="223" t="s">
        <v>265</v>
      </c>
      <c r="M277" s="226" t="s">
        <v>262</v>
      </c>
      <c r="N277" s="226" t="s">
        <v>263</v>
      </c>
      <c r="O277" s="227" t="s">
        <v>17</v>
      </c>
      <c r="P277" s="304"/>
      <c r="Q277" s="315"/>
      <c r="R277" s="228" t="s">
        <v>18</v>
      </c>
      <c r="S277" s="227" t="s">
        <v>17</v>
      </c>
      <c r="T277" s="266"/>
      <c r="U277" s="237"/>
      <c r="V277" s="237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8"/>
      <c r="ET277" s="18"/>
      <c r="EU277" s="18"/>
      <c r="EV277" s="18"/>
      <c r="EW277" s="18"/>
      <c r="EX277" s="18"/>
      <c r="EY277" s="18"/>
      <c r="EZ277" s="18"/>
      <c r="FA277" s="18"/>
      <c r="FB277" s="18"/>
      <c r="FC277" s="18"/>
      <c r="FD277" s="18"/>
      <c r="FE277" s="18"/>
      <c r="FF277" s="18"/>
      <c r="FG277" s="18"/>
      <c r="FH277" s="18"/>
      <c r="FI277" s="18"/>
      <c r="FJ277" s="18"/>
      <c r="FK277" s="18"/>
      <c r="FL277" s="18"/>
      <c r="FM277" s="18"/>
      <c r="FN277" s="18"/>
      <c r="FO277" s="18"/>
      <c r="FP277" s="18"/>
      <c r="FQ277" s="18"/>
      <c r="FR277" s="18"/>
      <c r="FS277" s="18"/>
      <c r="FT277" s="18"/>
      <c r="FU277" s="18"/>
      <c r="FV277" s="18"/>
      <c r="FW277" s="18"/>
      <c r="FX277" s="18"/>
      <c r="FY277" s="18"/>
      <c r="FZ277" s="18"/>
      <c r="GA277" s="18"/>
      <c r="GB277" s="18"/>
      <c r="GC277" s="18"/>
      <c r="GD277" s="18"/>
      <c r="GE277" s="18"/>
      <c r="GF277" s="18"/>
      <c r="GG277" s="18"/>
      <c r="GH277" s="18"/>
      <c r="GI277" s="18"/>
      <c r="GJ277" s="18"/>
      <c r="GK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  <c r="HA277" s="18"/>
      <c r="HB277" s="18"/>
      <c r="HC277" s="18"/>
      <c r="HD277" s="18"/>
      <c r="HE277" s="18"/>
      <c r="HF277" s="18"/>
      <c r="HG277" s="18"/>
      <c r="HH277" s="18"/>
      <c r="HI277" s="18"/>
      <c r="HJ277" s="18"/>
      <c r="HK277" s="18"/>
      <c r="HL277" s="18"/>
      <c r="HM277" s="18"/>
      <c r="HN277" s="18"/>
      <c r="HO277" s="18"/>
      <c r="HP277" s="18"/>
      <c r="HQ277" s="18"/>
      <c r="HR277" s="18"/>
    </row>
    <row r="278" spans="1:226" ht="22.5">
      <c r="A278" s="294">
        <v>1</v>
      </c>
      <c r="B278" s="281" t="s">
        <v>52</v>
      </c>
      <c r="C278" s="229">
        <v>4</v>
      </c>
      <c r="D278" s="191" t="s">
        <v>274</v>
      </c>
      <c r="E278" s="200" t="s">
        <v>90</v>
      </c>
      <c r="F278" s="206" t="s">
        <v>53</v>
      </c>
      <c r="G278" s="163" t="s">
        <v>26</v>
      </c>
      <c r="H278" s="163">
        <v>15</v>
      </c>
      <c r="I278" s="101">
        <v>15</v>
      </c>
      <c r="J278" s="163">
        <v>30</v>
      </c>
      <c r="K278" s="163"/>
      <c r="L278" s="163">
        <v>15</v>
      </c>
      <c r="M278" s="163"/>
      <c r="N278" s="163"/>
      <c r="O278" s="163">
        <v>30</v>
      </c>
      <c r="P278" s="163">
        <v>2</v>
      </c>
      <c r="Q278" s="163">
        <v>2</v>
      </c>
      <c r="R278" s="163">
        <v>0.8</v>
      </c>
      <c r="S278" s="163">
        <v>1.2</v>
      </c>
      <c r="T278" s="180">
        <v>5</v>
      </c>
      <c r="U278" s="58"/>
      <c r="V278" s="58"/>
    </row>
    <row r="279" spans="1:226">
      <c r="A279" s="294"/>
      <c r="B279" s="281"/>
      <c r="C279" s="229">
        <v>4</v>
      </c>
      <c r="D279" s="190" t="s">
        <v>232</v>
      </c>
      <c r="E279" s="313" t="s">
        <v>56</v>
      </c>
      <c r="F279" s="311" t="s">
        <v>53</v>
      </c>
      <c r="G279" s="163" t="s">
        <v>25</v>
      </c>
      <c r="H279" s="262">
        <v>25</v>
      </c>
      <c r="I279" s="101">
        <v>15</v>
      </c>
      <c r="J279" s="163">
        <v>35</v>
      </c>
      <c r="K279" s="163">
        <v>15</v>
      </c>
      <c r="L279" s="163"/>
      <c r="M279" s="163"/>
      <c r="N279" s="163"/>
      <c r="O279" s="163">
        <v>35</v>
      </c>
      <c r="P279" s="309">
        <v>4</v>
      </c>
      <c r="Q279" s="163">
        <v>2</v>
      </c>
      <c r="R279" s="163">
        <v>0.6</v>
      </c>
      <c r="S279" s="163">
        <v>1.4</v>
      </c>
      <c r="T279" s="180"/>
      <c r="U279" s="58"/>
      <c r="V279" s="58"/>
    </row>
    <row r="280" spans="1:226">
      <c r="A280" s="38">
        <v>2</v>
      </c>
      <c r="B280" s="281"/>
      <c r="C280" s="229">
        <v>4</v>
      </c>
      <c r="D280" s="190" t="s">
        <v>233</v>
      </c>
      <c r="E280" s="314"/>
      <c r="F280" s="312"/>
      <c r="G280" s="163" t="s">
        <v>26</v>
      </c>
      <c r="H280" s="263"/>
      <c r="I280" s="101">
        <v>10</v>
      </c>
      <c r="J280" s="163">
        <v>30</v>
      </c>
      <c r="K280" s="163"/>
      <c r="L280" s="163">
        <v>10</v>
      </c>
      <c r="M280" s="163"/>
      <c r="N280" s="163"/>
      <c r="O280" s="163">
        <v>30</v>
      </c>
      <c r="P280" s="310"/>
      <c r="Q280" s="163">
        <v>2</v>
      </c>
      <c r="R280" s="163">
        <v>0.8</v>
      </c>
      <c r="S280" s="163">
        <v>1.2</v>
      </c>
      <c r="T280" s="180">
        <v>10</v>
      </c>
      <c r="U280" s="58"/>
      <c r="V280" s="58"/>
    </row>
    <row r="281" spans="1:226" ht="22.5">
      <c r="A281" s="36">
        <v>3</v>
      </c>
      <c r="B281" s="281" t="s">
        <v>74</v>
      </c>
      <c r="C281" s="229">
        <v>5</v>
      </c>
      <c r="D281" s="190" t="s">
        <v>210</v>
      </c>
      <c r="E281" s="201" t="s">
        <v>77</v>
      </c>
      <c r="F281" s="201" t="s">
        <v>53</v>
      </c>
      <c r="G281" s="199" t="s">
        <v>26</v>
      </c>
      <c r="H281" s="180">
        <v>15</v>
      </c>
      <c r="I281" s="101">
        <v>15</v>
      </c>
      <c r="J281" s="163">
        <v>30</v>
      </c>
      <c r="K281" s="163"/>
      <c r="L281" s="163">
        <v>15</v>
      </c>
      <c r="M281" s="163"/>
      <c r="N281" s="163"/>
      <c r="O281" s="163">
        <v>30</v>
      </c>
      <c r="P281" s="180">
        <v>2</v>
      </c>
      <c r="Q281" s="163">
        <v>2</v>
      </c>
      <c r="R281" s="163">
        <v>0.9</v>
      </c>
      <c r="S281" s="163">
        <v>1.1000000000000001</v>
      </c>
      <c r="T281" s="178">
        <v>10</v>
      </c>
      <c r="U281" s="58"/>
      <c r="V281" s="58"/>
    </row>
    <row r="282" spans="1:226" ht="22.5">
      <c r="A282" s="36">
        <v>4</v>
      </c>
      <c r="B282" s="281"/>
      <c r="C282" s="229">
        <v>5</v>
      </c>
      <c r="D282" s="191" t="s">
        <v>277</v>
      </c>
      <c r="E282" s="200" t="s">
        <v>89</v>
      </c>
      <c r="F282" s="201" t="s">
        <v>53</v>
      </c>
      <c r="G282" s="199" t="s">
        <v>26</v>
      </c>
      <c r="H282" s="163">
        <v>30</v>
      </c>
      <c r="I282" s="101">
        <v>30</v>
      </c>
      <c r="J282" s="163">
        <v>30</v>
      </c>
      <c r="K282" s="163"/>
      <c r="L282" s="163">
        <v>30</v>
      </c>
      <c r="M282" s="163"/>
      <c r="N282" s="163"/>
      <c r="O282" s="163">
        <v>30</v>
      </c>
      <c r="P282" s="163">
        <v>2</v>
      </c>
      <c r="Q282" s="163">
        <v>2</v>
      </c>
      <c r="R282" s="163">
        <v>1</v>
      </c>
      <c r="S282" s="163">
        <v>1</v>
      </c>
      <c r="T282" s="178"/>
      <c r="U282" s="58"/>
      <c r="V282" s="58"/>
    </row>
    <row r="283" spans="1:226" ht="14.25" customHeight="1">
      <c r="A283" s="267" t="s">
        <v>104</v>
      </c>
      <c r="B283" s="268"/>
      <c r="C283" s="268"/>
      <c r="D283" s="268"/>
      <c r="E283" s="268"/>
      <c r="F283" s="268"/>
      <c r="G283" s="269"/>
      <c r="H283" s="232">
        <f>SUM(H278:H282)</f>
        <v>85</v>
      </c>
      <c r="I283" s="232">
        <f t="shared" ref="I283:T283" si="16">SUM(I278:I282)</f>
        <v>85</v>
      </c>
      <c r="J283" s="232">
        <f t="shared" si="16"/>
        <v>155</v>
      </c>
      <c r="K283" s="232">
        <f t="shared" si="16"/>
        <v>15</v>
      </c>
      <c r="L283" s="232">
        <f t="shared" si="16"/>
        <v>70</v>
      </c>
      <c r="M283" s="232">
        <f t="shared" si="16"/>
        <v>0</v>
      </c>
      <c r="N283" s="232">
        <f t="shared" si="16"/>
        <v>0</v>
      </c>
      <c r="O283" s="232">
        <f t="shared" si="16"/>
        <v>155</v>
      </c>
      <c r="P283" s="232">
        <f t="shared" si="16"/>
        <v>10</v>
      </c>
      <c r="Q283" s="232">
        <f t="shared" si="16"/>
        <v>10</v>
      </c>
      <c r="R283" s="232">
        <f t="shared" si="16"/>
        <v>4.0999999999999996</v>
      </c>
      <c r="S283" s="232">
        <f t="shared" si="16"/>
        <v>5.9</v>
      </c>
      <c r="T283" s="232">
        <f t="shared" si="16"/>
        <v>25</v>
      </c>
      <c r="U283" s="58"/>
      <c r="V283" s="58"/>
    </row>
    <row r="284" spans="1:226">
      <c r="U284" s="58"/>
      <c r="V284" s="58"/>
    </row>
    <row r="285" spans="1:226">
      <c r="A285" s="264" t="s">
        <v>110</v>
      </c>
      <c r="B285" s="264"/>
      <c r="C285" s="264"/>
      <c r="D285" s="264"/>
      <c r="E285" s="264"/>
      <c r="F285" s="264"/>
      <c r="G285" s="264"/>
      <c r="H285" s="264"/>
      <c r="I285" s="264"/>
      <c r="J285" s="264"/>
      <c r="K285" s="264"/>
      <c r="L285" s="264"/>
      <c r="M285" s="264"/>
      <c r="N285" s="264"/>
      <c r="O285" s="264"/>
      <c r="P285" s="264"/>
      <c r="Q285" s="264"/>
      <c r="R285" s="264"/>
      <c r="S285" s="264"/>
      <c r="T285" s="264"/>
      <c r="U285" s="58"/>
      <c r="V285" s="58"/>
    </row>
    <row r="286" spans="1:226">
      <c r="A286" s="264" t="s">
        <v>164</v>
      </c>
      <c r="B286" s="264"/>
      <c r="C286" s="264"/>
      <c r="D286" s="264"/>
      <c r="E286" s="264"/>
      <c r="F286" s="264"/>
      <c r="G286" s="264"/>
      <c r="H286" s="264"/>
      <c r="I286" s="264"/>
      <c r="J286" s="264"/>
      <c r="K286" s="264"/>
      <c r="L286" s="264"/>
      <c r="M286" s="264"/>
      <c r="N286" s="264"/>
      <c r="O286" s="264"/>
      <c r="P286" s="264"/>
      <c r="Q286" s="264"/>
      <c r="R286" s="264"/>
      <c r="S286" s="264"/>
      <c r="T286" s="264"/>
      <c r="U286" s="58"/>
      <c r="V286" s="58"/>
    </row>
    <row r="287" spans="1:226" s="75" customFormat="1" ht="14.25" customHeight="1">
      <c r="A287" s="292" t="s">
        <v>3</v>
      </c>
      <c r="B287" s="296" t="s">
        <v>4</v>
      </c>
      <c r="C287" s="296" t="s">
        <v>5</v>
      </c>
      <c r="D287" s="305" t="s">
        <v>101</v>
      </c>
      <c r="E287" s="338" t="s">
        <v>102</v>
      </c>
      <c r="F287" s="339" t="s">
        <v>8</v>
      </c>
      <c r="G287" s="341" t="s">
        <v>9</v>
      </c>
      <c r="H287" s="341" t="s">
        <v>10</v>
      </c>
      <c r="I287" s="341"/>
      <c r="J287" s="341"/>
      <c r="K287" s="341"/>
      <c r="L287" s="341"/>
      <c r="M287" s="341"/>
      <c r="N287" s="341"/>
      <c r="O287" s="341"/>
      <c r="P287" s="338" t="s">
        <v>11</v>
      </c>
      <c r="Q287" s="338"/>
      <c r="R287" s="338"/>
      <c r="S287" s="338"/>
      <c r="T287" s="265" t="s">
        <v>185</v>
      </c>
      <c r="U287" s="237"/>
      <c r="V287" s="237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18"/>
      <c r="EZ287" s="18"/>
      <c r="FA287" s="18"/>
      <c r="FB287" s="18"/>
      <c r="FC287" s="18"/>
      <c r="FD287" s="18"/>
      <c r="FE287" s="18"/>
      <c r="FF287" s="18"/>
      <c r="FG287" s="18"/>
      <c r="FH287" s="18"/>
      <c r="FI287" s="18"/>
      <c r="FJ287" s="18"/>
      <c r="FK287" s="18"/>
      <c r="FL287" s="18"/>
      <c r="FM287" s="18"/>
      <c r="FN287" s="18"/>
      <c r="FO287" s="18"/>
      <c r="FP287" s="18"/>
      <c r="FQ287" s="18"/>
      <c r="FR287" s="18"/>
      <c r="FS287" s="18"/>
      <c r="FT287" s="18"/>
      <c r="FU287" s="18"/>
      <c r="FV287" s="18"/>
      <c r="FW287" s="18"/>
      <c r="FX287" s="18"/>
      <c r="FY287" s="18"/>
      <c r="FZ287" s="18"/>
      <c r="GA287" s="18"/>
      <c r="GB287" s="18"/>
      <c r="GC287" s="18"/>
      <c r="GD287" s="18"/>
      <c r="GE287" s="18"/>
      <c r="GF287" s="18"/>
      <c r="GG287" s="18"/>
      <c r="GH287" s="18"/>
      <c r="GI287" s="18"/>
      <c r="GJ287" s="18"/>
      <c r="GK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  <c r="HA287" s="18"/>
      <c r="HB287" s="18"/>
      <c r="HC287" s="18"/>
      <c r="HD287" s="18"/>
      <c r="HE287" s="18"/>
      <c r="HF287" s="18"/>
      <c r="HG287" s="18"/>
      <c r="HH287" s="18"/>
      <c r="HI287" s="18"/>
      <c r="HJ287" s="18"/>
      <c r="HK287" s="18"/>
      <c r="HL287" s="18"/>
      <c r="HM287" s="18"/>
      <c r="HN287" s="18"/>
      <c r="HO287" s="18"/>
      <c r="HP287" s="18"/>
      <c r="HQ287" s="18"/>
      <c r="HR287" s="18"/>
    </row>
    <row r="288" spans="1:226" s="75" customFormat="1" ht="14.25" customHeight="1">
      <c r="A288" s="293"/>
      <c r="B288" s="297"/>
      <c r="C288" s="297"/>
      <c r="D288" s="306"/>
      <c r="E288" s="308"/>
      <c r="F288" s="340"/>
      <c r="G288" s="342"/>
      <c r="H288" s="342" t="s">
        <v>12</v>
      </c>
      <c r="I288" s="342"/>
      <c r="J288" s="342"/>
      <c r="K288" s="303" t="s">
        <v>13</v>
      </c>
      <c r="L288" s="303"/>
      <c r="M288" s="303"/>
      <c r="N288" s="303"/>
      <c r="O288" s="303"/>
      <c r="P288" s="304" t="s">
        <v>103</v>
      </c>
      <c r="Q288" s="315" t="s">
        <v>12</v>
      </c>
      <c r="R288" s="308" t="s">
        <v>13</v>
      </c>
      <c r="S288" s="308"/>
      <c r="T288" s="266"/>
      <c r="U288" s="237"/>
      <c r="V288" s="237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  <c r="FO288" s="18"/>
      <c r="FP288" s="18"/>
      <c r="FQ288" s="18"/>
      <c r="FR288" s="18"/>
      <c r="FS288" s="18"/>
      <c r="FT288" s="18"/>
      <c r="FU288" s="18"/>
      <c r="FV288" s="18"/>
      <c r="FW288" s="18"/>
      <c r="FX288" s="18"/>
      <c r="FY288" s="18"/>
      <c r="FZ288" s="18"/>
      <c r="GA288" s="18"/>
      <c r="GB288" s="18"/>
      <c r="GC288" s="18"/>
      <c r="GD288" s="18"/>
      <c r="GE288" s="18"/>
      <c r="GF288" s="18"/>
      <c r="GG288" s="18"/>
      <c r="GH288" s="18"/>
      <c r="GI288" s="18"/>
      <c r="GJ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</row>
    <row r="289" spans="1:226" s="75" customFormat="1" ht="66">
      <c r="A289" s="293"/>
      <c r="B289" s="297"/>
      <c r="C289" s="297"/>
      <c r="D289" s="307"/>
      <c r="E289" s="308"/>
      <c r="F289" s="340"/>
      <c r="G289" s="342"/>
      <c r="H289" s="223" t="s">
        <v>16</v>
      </c>
      <c r="I289" s="224" t="s">
        <v>259</v>
      </c>
      <c r="J289" s="225" t="s">
        <v>17</v>
      </c>
      <c r="K289" s="223" t="s">
        <v>264</v>
      </c>
      <c r="L289" s="223" t="s">
        <v>265</v>
      </c>
      <c r="M289" s="226" t="s">
        <v>262</v>
      </c>
      <c r="N289" s="226" t="s">
        <v>263</v>
      </c>
      <c r="O289" s="227" t="s">
        <v>17</v>
      </c>
      <c r="P289" s="304"/>
      <c r="Q289" s="315"/>
      <c r="R289" s="228" t="s">
        <v>18</v>
      </c>
      <c r="S289" s="227" t="s">
        <v>17</v>
      </c>
      <c r="T289" s="266"/>
      <c r="U289" s="237"/>
      <c r="V289" s="237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  <c r="FB289" s="18"/>
      <c r="FC289" s="18"/>
      <c r="FD289" s="18"/>
      <c r="FE289" s="18"/>
      <c r="FF289" s="18"/>
      <c r="FG289" s="18"/>
      <c r="FH289" s="18"/>
      <c r="FI289" s="18"/>
      <c r="FJ289" s="18"/>
      <c r="FK289" s="18"/>
      <c r="FL289" s="18"/>
      <c r="FM289" s="18"/>
      <c r="FN289" s="18"/>
      <c r="FO289" s="18"/>
      <c r="FP289" s="18"/>
      <c r="FQ289" s="18"/>
      <c r="FR289" s="18"/>
      <c r="FS289" s="18"/>
      <c r="FT289" s="18"/>
      <c r="FU289" s="18"/>
      <c r="FV289" s="18"/>
      <c r="FW289" s="18"/>
      <c r="FX289" s="18"/>
      <c r="FY289" s="18"/>
      <c r="FZ289" s="18"/>
      <c r="GA289" s="18"/>
      <c r="GB289" s="18"/>
      <c r="GC289" s="18"/>
      <c r="GD289" s="18"/>
      <c r="GE289" s="18"/>
      <c r="GF289" s="18"/>
      <c r="GG289" s="18"/>
      <c r="GH289" s="18"/>
      <c r="GI289" s="18"/>
      <c r="GJ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</row>
    <row r="290" spans="1:226" ht="22.5">
      <c r="A290" s="35">
        <v>1</v>
      </c>
      <c r="B290" s="233" t="s">
        <v>74</v>
      </c>
      <c r="C290" s="229">
        <v>5</v>
      </c>
      <c r="D290" s="190" t="s">
        <v>211</v>
      </c>
      <c r="E290" s="200" t="s">
        <v>84</v>
      </c>
      <c r="F290" s="201" t="s">
        <v>85</v>
      </c>
      <c r="G290" s="199" t="s">
        <v>26</v>
      </c>
      <c r="H290" s="163">
        <v>60</v>
      </c>
      <c r="I290" s="166">
        <v>60</v>
      </c>
      <c r="J290" s="163">
        <v>15</v>
      </c>
      <c r="K290" s="163"/>
      <c r="L290" s="163"/>
      <c r="M290" s="163">
        <v>60</v>
      </c>
      <c r="N290" s="163"/>
      <c r="O290" s="163">
        <v>15</v>
      </c>
      <c r="P290" s="163">
        <v>3</v>
      </c>
      <c r="Q290" s="163">
        <v>3</v>
      </c>
      <c r="R290" s="163">
        <v>2.4</v>
      </c>
      <c r="S290" s="163">
        <v>0.6</v>
      </c>
      <c r="T290" s="175"/>
      <c r="U290" s="58"/>
      <c r="V290" s="58"/>
    </row>
    <row r="291" spans="1:226" ht="14.25" customHeight="1">
      <c r="A291" s="267" t="s">
        <v>104</v>
      </c>
      <c r="B291" s="268"/>
      <c r="C291" s="268"/>
      <c r="D291" s="268"/>
      <c r="E291" s="268"/>
      <c r="F291" s="268"/>
      <c r="G291" s="269"/>
      <c r="H291" s="232">
        <f>SUM(H290)</f>
        <v>60</v>
      </c>
      <c r="I291" s="232">
        <f t="shared" ref="I291:T291" si="17">SUM(I290)</f>
        <v>60</v>
      </c>
      <c r="J291" s="232">
        <f t="shared" si="17"/>
        <v>15</v>
      </c>
      <c r="K291" s="232">
        <f t="shared" si="17"/>
        <v>0</v>
      </c>
      <c r="L291" s="232">
        <f t="shared" si="17"/>
        <v>0</v>
      </c>
      <c r="M291" s="232">
        <f t="shared" si="17"/>
        <v>60</v>
      </c>
      <c r="N291" s="232">
        <f t="shared" si="17"/>
        <v>0</v>
      </c>
      <c r="O291" s="232">
        <f t="shared" si="17"/>
        <v>15</v>
      </c>
      <c r="P291" s="232">
        <f t="shared" si="17"/>
        <v>3</v>
      </c>
      <c r="Q291" s="232">
        <f t="shared" si="17"/>
        <v>3</v>
      </c>
      <c r="R291" s="232">
        <f t="shared" si="17"/>
        <v>2.4</v>
      </c>
      <c r="S291" s="232">
        <f t="shared" si="17"/>
        <v>0.6</v>
      </c>
      <c r="T291" s="232">
        <f t="shared" si="17"/>
        <v>0</v>
      </c>
      <c r="U291" s="58"/>
      <c r="V291" s="58"/>
    </row>
    <row r="292" spans="1:226">
      <c r="U292" s="58"/>
      <c r="V292" s="58"/>
    </row>
    <row r="293" spans="1:226">
      <c r="A293" s="295" t="s">
        <v>189</v>
      </c>
      <c r="B293" s="295"/>
      <c r="C293" s="295"/>
      <c r="D293" s="295"/>
      <c r="E293" s="295"/>
      <c r="F293" s="295"/>
      <c r="G293" s="295"/>
      <c r="H293" s="295"/>
      <c r="I293" s="295"/>
      <c r="J293" s="295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  <c r="U293" s="58"/>
      <c r="V293" s="58"/>
    </row>
    <row r="294" spans="1:226" s="75" customFormat="1" ht="14.25" customHeight="1">
      <c r="A294" s="292" t="s">
        <v>3</v>
      </c>
      <c r="B294" s="296" t="s">
        <v>4</v>
      </c>
      <c r="C294" s="296" t="s">
        <v>5</v>
      </c>
      <c r="D294" s="305" t="s">
        <v>101</v>
      </c>
      <c r="E294" s="338" t="s">
        <v>102</v>
      </c>
      <c r="F294" s="339" t="s">
        <v>8</v>
      </c>
      <c r="G294" s="341" t="s">
        <v>9</v>
      </c>
      <c r="H294" s="341" t="s">
        <v>10</v>
      </c>
      <c r="I294" s="341"/>
      <c r="J294" s="341"/>
      <c r="K294" s="341"/>
      <c r="L294" s="341"/>
      <c r="M294" s="341"/>
      <c r="N294" s="341"/>
      <c r="O294" s="341"/>
      <c r="P294" s="338" t="s">
        <v>11</v>
      </c>
      <c r="Q294" s="338"/>
      <c r="R294" s="338"/>
      <c r="S294" s="338"/>
      <c r="T294" s="265" t="s">
        <v>185</v>
      </c>
      <c r="U294" s="237"/>
      <c r="V294" s="237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  <c r="FA294" s="18"/>
      <c r="FB294" s="18"/>
      <c r="FC294" s="18"/>
      <c r="FD294" s="18"/>
      <c r="FE294" s="18"/>
      <c r="FF294" s="18"/>
      <c r="FG294" s="18"/>
      <c r="FH294" s="18"/>
      <c r="FI294" s="18"/>
      <c r="FJ294" s="18"/>
      <c r="FK294" s="18"/>
      <c r="FL294" s="18"/>
      <c r="FM294" s="18"/>
      <c r="FN294" s="18"/>
      <c r="FO294" s="18"/>
      <c r="FP294" s="18"/>
      <c r="FQ294" s="18"/>
      <c r="FR294" s="18"/>
      <c r="FS294" s="18"/>
      <c r="FT294" s="18"/>
      <c r="FU294" s="18"/>
      <c r="FV294" s="18"/>
      <c r="FW294" s="18"/>
      <c r="FX294" s="18"/>
      <c r="FY294" s="18"/>
      <c r="FZ294" s="18"/>
      <c r="GA294" s="18"/>
      <c r="GB294" s="18"/>
      <c r="GC294" s="18"/>
      <c r="GD294" s="18"/>
      <c r="GE294" s="18"/>
      <c r="GF294" s="18"/>
      <c r="GG294" s="18"/>
      <c r="GH294" s="18"/>
      <c r="GI294" s="18"/>
      <c r="GJ294" s="18"/>
      <c r="GK294" s="18"/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  <c r="HA294" s="18"/>
      <c r="HB294" s="18"/>
      <c r="HC294" s="18"/>
      <c r="HD294" s="18"/>
      <c r="HE294" s="18"/>
      <c r="HF294" s="18"/>
      <c r="HG294" s="18"/>
      <c r="HH294" s="18"/>
      <c r="HI294" s="18"/>
      <c r="HJ294" s="18"/>
      <c r="HK294" s="18"/>
      <c r="HL294" s="18"/>
      <c r="HM294" s="18"/>
      <c r="HN294" s="18"/>
      <c r="HO294" s="18"/>
      <c r="HP294" s="18"/>
      <c r="HQ294" s="18"/>
      <c r="HR294" s="18"/>
    </row>
    <row r="295" spans="1:226" s="75" customFormat="1" ht="14.25" customHeight="1">
      <c r="A295" s="293"/>
      <c r="B295" s="297"/>
      <c r="C295" s="297"/>
      <c r="D295" s="306"/>
      <c r="E295" s="308"/>
      <c r="F295" s="340"/>
      <c r="G295" s="342"/>
      <c r="H295" s="342" t="s">
        <v>12</v>
      </c>
      <c r="I295" s="342"/>
      <c r="J295" s="342"/>
      <c r="K295" s="303" t="s">
        <v>13</v>
      </c>
      <c r="L295" s="303"/>
      <c r="M295" s="303"/>
      <c r="N295" s="303"/>
      <c r="O295" s="303"/>
      <c r="P295" s="304" t="s">
        <v>103</v>
      </c>
      <c r="Q295" s="315" t="s">
        <v>12</v>
      </c>
      <c r="R295" s="308" t="s">
        <v>13</v>
      </c>
      <c r="S295" s="308"/>
      <c r="T295" s="266"/>
      <c r="U295" s="237"/>
      <c r="V295" s="237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18"/>
      <c r="EZ295" s="18"/>
      <c r="FA295" s="18"/>
      <c r="FB295" s="18"/>
      <c r="FC295" s="18"/>
      <c r="FD295" s="18"/>
      <c r="FE295" s="18"/>
      <c r="FF295" s="18"/>
      <c r="FG295" s="18"/>
      <c r="FH295" s="18"/>
      <c r="FI295" s="18"/>
      <c r="FJ295" s="18"/>
      <c r="FK295" s="18"/>
      <c r="FL295" s="18"/>
      <c r="FM295" s="18"/>
      <c r="FN295" s="18"/>
      <c r="FO295" s="18"/>
      <c r="FP295" s="18"/>
      <c r="FQ295" s="18"/>
      <c r="FR295" s="18"/>
      <c r="FS295" s="18"/>
      <c r="FT295" s="18"/>
      <c r="FU295" s="18"/>
      <c r="FV295" s="18"/>
      <c r="FW295" s="18"/>
      <c r="FX295" s="18"/>
      <c r="FY295" s="18"/>
      <c r="FZ295" s="18"/>
      <c r="GA295" s="18"/>
      <c r="GB295" s="18"/>
      <c r="GC295" s="18"/>
      <c r="GD295" s="18"/>
      <c r="GE295" s="18"/>
      <c r="GF295" s="18"/>
      <c r="GG295" s="18"/>
      <c r="GH295" s="18"/>
      <c r="GI295" s="18"/>
      <c r="GJ295" s="18"/>
      <c r="GK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  <c r="HA295" s="18"/>
      <c r="HB295" s="18"/>
      <c r="HC295" s="18"/>
      <c r="HD295" s="18"/>
      <c r="HE295" s="18"/>
      <c r="HF295" s="18"/>
      <c r="HG295" s="18"/>
      <c r="HH295" s="18"/>
      <c r="HI295" s="18"/>
      <c r="HJ295" s="18"/>
      <c r="HK295" s="18"/>
      <c r="HL295" s="18"/>
      <c r="HM295" s="18"/>
      <c r="HN295" s="18"/>
      <c r="HO295" s="18"/>
      <c r="HP295" s="18"/>
      <c r="HQ295" s="18"/>
      <c r="HR295" s="18"/>
    </row>
    <row r="296" spans="1:226" s="75" customFormat="1" ht="66">
      <c r="A296" s="293"/>
      <c r="B296" s="297"/>
      <c r="C296" s="297"/>
      <c r="D296" s="307"/>
      <c r="E296" s="308"/>
      <c r="F296" s="340"/>
      <c r="G296" s="342"/>
      <c r="H296" s="223" t="s">
        <v>16</v>
      </c>
      <c r="I296" s="224" t="s">
        <v>259</v>
      </c>
      <c r="J296" s="225" t="s">
        <v>17</v>
      </c>
      <c r="K296" s="223" t="s">
        <v>264</v>
      </c>
      <c r="L296" s="223" t="s">
        <v>265</v>
      </c>
      <c r="M296" s="226" t="s">
        <v>262</v>
      </c>
      <c r="N296" s="226" t="s">
        <v>263</v>
      </c>
      <c r="O296" s="227" t="s">
        <v>17</v>
      </c>
      <c r="P296" s="304"/>
      <c r="Q296" s="315"/>
      <c r="R296" s="228" t="s">
        <v>18</v>
      </c>
      <c r="S296" s="227" t="s">
        <v>17</v>
      </c>
      <c r="T296" s="266"/>
      <c r="U296" s="237"/>
      <c r="V296" s="237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18"/>
      <c r="FP296" s="18"/>
      <c r="FQ296" s="18"/>
      <c r="FR296" s="18"/>
      <c r="FS296" s="18"/>
      <c r="FT296" s="18"/>
      <c r="FU296" s="18"/>
      <c r="FV296" s="18"/>
      <c r="FW296" s="18"/>
      <c r="FX296" s="18"/>
      <c r="FY296" s="18"/>
      <c r="FZ296" s="18"/>
      <c r="GA296" s="18"/>
      <c r="GB296" s="18"/>
      <c r="GC296" s="18"/>
      <c r="GD296" s="18"/>
      <c r="GE296" s="18"/>
      <c r="GF296" s="18"/>
      <c r="GG296" s="18"/>
      <c r="GH296" s="18"/>
      <c r="GI296" s="18"/>
      <c r="GJ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</row>
    <row r="297" spans="1:226">
      <c r="A297" s="93">
        <v>1</v>
      </c>
      <c r="B297" s="404" t="s">
        <v>19</v>
      </c>
      <c r="C297" s="176">
        <v>1</v>
      </c>
      <c r="D297" s="188" t="s">
        <v>136</v>
      </c>
      <c r="E297" s="168" t="s">
        <v>20</v>
      </c>
      <c r="F297" s="189" t="s">
        <v>32</v>
      </c>
      <c r="G297" s="165" t="s">
        <v>22</v>
      </c>
      <c r="H297" s="165">
        <v>10</v>
      </c>
      <c r="I297" s="101">
        <v>10</v>
      </c>
      <c r="J297" s="178">
        <v>20</v>
      </c>
      <c r="K297" s="178">
        <v>10</v>
      </c>
      <c r="L297" s="178"/>
      <c r="M297" s="178"/>
      <c r="N297" s="178"/>
      <c r="O297" s="178">
        <v>20</v>
      </c>
      <c r="P297" s="178">
        <v>1</v>
      </c>
      <c r="Q297" s="178">
        <v>1</v>
      </c>
      <c r="R297" s="178">
        <v>0.3</v>
      </c>
      <c r="S297" s="178">
        <v>0.7</v>
      </c>
      <c r="T297" s="178"/>
      <c r="U297" s="58"/>
      <c r="V297" s="58"/>
    </row>
    <row r="298" spans="1:226">
      <c r="A298" s="352">
        <v>2</v>
      </c>
      <c r="B298" s="405"/>
      <c r="C298" s="176">
        <v>1</v>
      </c>
      <c r="D298" s="188" t="s">
        <v>139</v>
      </c>
      <c r="E298" s="350" t="s">
        <v>27</v>
      </c>
      <c r="F298" s="351" t="s">
        <v>32</v>
      </c>
      <c r="G298" s="165" t="s">
        <v>25</v>
      </c>
      <c r="H298" s="298">
        <v>20</v>
      </c>
      <c r="I298" s="101">
        <v>10</v>
      </c>
      <c r="J298" s="178">
        <v>60</v>
      </c>
      <c r="K298" s="178">
        <v>10</v>
      </c>
      <c r="L298" s="178"/>
      <c r="M298" s="178"/>
      <c r="N298" s="178"/>
      <c r="O298" s="178">
        <v>60</v>
      </c>
      <c r="P298" s="280">
        <v>6</v>
      </c>
      <c r="Q298" s="178">
        <v>3</v>
      </c>
      <c r="R298" s="178">
        <v>0.7</v>
      </c>
      <c r="S298" s="178">
        <v>2.2999999999999998</v>
      </c>
      <c r="T298" s="178">
        <v>10</v>
      </c>
      <c r="U298" s="58"/>
      <c r="V298" s="58"/>
    </row>
    <row r="299" spans="1:226">
      <c r="A299" s="352"/>
      <c r="B299" s="405"/>
      <c r="C299" s="176">
        <v>1</v>
      </c>
      <c r="D299" s="188" t="s">
        <v>140</v>
      </c>
      <c r="E299" s="350"/>
      <c r="F299" s="351"/>
      <c r="G299" s="165" t="s">
        <v>26</v>
      </c>
      <c r="H299" s="298"/>
      <c r="I299" s="101">
        <v>10</v>
      </c>
      <c r="J299" s="178">
        <v>60</v>
      </c>
      <c r="K299" s="178"/>
      <c r="L299" s="178">
        <v>10</v>
      </c>
      <c r="M299" s="178"/>
      <c r="N299" s="178"/>
      <c r="O299" s="178">
        <v>60</v>
      </c>
      <c r="P299" s="280"/>
      <c r="Q299" s="178">
        <v>3</v>
      </c>
      <c r="R299" s="178">
        <v>0.7</v>
      </c>
      <c r="S299" s="178">
        <v>2.2999999999999998</v>
      </c>
      <c r="T299" s="178">
        <v>10</v>
      </c>
      <c r="U299" s="58"/>
      <c r="V299" s="58"/>
    </row>
    <row r="300" spans="1:226" s="75" customFormat="1" ht="14.25">
      <c r="A300" s="352">
        <v>3</v>
      </c>
      <c r="B300" s="405"/>
      <c r="C300" s="176">
        <v>1</v>
      </c>
      <c r="D300" s="188" t="s">
        <v>143</v>
      </c>
      <c r="E300" s="350" t="s">
        <v>29</v>
      </c>
      <c r="F300" s="351" t="s">
        <v>32</v>
      </c>
      <c r="G300" s="165" t="s">
        <v>25</v>
      </c>
      <c r="H300" s="298">
        <v>20</v>
      </c>
      <c r="I300" s="101">
        <v>10</v>
      </c>
      <c r="J300" s="178">
        <v>40</v>
      </c>
      <c r="K300" s="178">
        <v>10</v>
      </c>
      <c r="L300" s="178"/>
      <c r="M300" s="178"/>
      <c r="N300" s="178"/>
      <c r="O300" s="178">
        <v>40</v>
      </c>
      <c r="P300" s="280">
        <v>4</v>
      </c>
      <c r="Q300" s="178">
        <v>2</v>
      </c>
      <c r="R300" s="178">
        <v>0.4</v>
      </c>
      <c r="S300" s="178">
        <v>1.6</v>
      </c>
      <c r="T300" s="178"/>
      <c r="U300" s="237"/>
      <c r="V300" s="237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  <c r="EB300" s="18"/>
      <c r="EC300" s="18"/>
      <c r="ED300" s="18"/>
      <c r="EE300" s="18"/>
      <c r="EF300" s="18"/>
      <c r="EG300" s="18"/>
      <c r="EH300" s="18"/>
      <c r="EI300" s="18"/>
      <c r="EJ300" s="18"/>
      <c r="EK300" s="18"/>
      <c r="EL300" s="18"/>
      <c r="EM300" s="18"/>
      <c r="EN300" s="18"/>
      <c r="EO300" s="18"/>
      <c r="EP300" s="18"/>
      <c r="EQ300" s="18"/>
      <c r="ER300" s="18"/>
      <c r="ES300" s="18"/>
      <c r="ET300" s="18"/>
      <c r="EU300" s="18"/>
      <c r="EV300" s="18"/>
      <c r="EW300" s="18"/>
      <c r="EX300" s="18"/>
      <c r="EY300" s="18"/>
      <c r="EZ300" s="18"/>
      <c r="FA300" s="18"/>
      <c r="FB300" s="18"/>
      <c r="FC300" s="18"/>
      <c r="FD300" s="18"/>
      <c r="FE300" s="18"/>
      <c r="FF300" s="18"/>
      <c r="FG300" s="18"/>
      <c r="FH300" s="18"/>
      <c r="FI300" s="18"/>
      <c r="FJ300" s="18"/>
      <c r="FK300" s="18"/>
      <c r="FL300" s="18"/>
      <c r="FM300" s="18"/>
      <c r="FN300" s="18"/>
      <c r="FO300" s="18"/>
      <c r="FP300" s="18"/>
      <c r="FQ300" s="18"/>
      <c r="FR300" s="18"/>
      <c r="FS300" s="18"/>
      <c r="FT300" s="18"/>
      <c r="FU300" s="18"/>
      <c r="FV300" s="18"/>
      <c r="FW300" s="18"/>
      <c r="FX300" s="18"/>
      <c r="FY300" s="18"/>
      <c r="FZ300" s="18"/>
      <c r="GA300" s="18"/>
      <c r="GB300" s="18"/>
      <c r="GC300" s="18"/>
      <c r="GD300" s="18"/>
      <c r="GE300" s="18"/>
      <c r="GF300" s="18"/>
      <c r="GG300" s="18"/>
      <c r="GH300" s="18"/>
      <c r="GI300" s="18"/>
      <c r="GJ300" s="18"/>
      <c r="GK300" s="18"/>
      <c r="GL300" s="18"/>
      <c r="GM300" s="18"/>
      <c r="GN300" s="18"/>
      <c r="GO300" s="18"/>
      <c r="GP300" s="18"/>
      <c r="GQ300" s="18"/>
      <c r="GR300" s="18"/>
      <c r="GS300" s="18"/>
      <c r="GT300" s="18"/>
      <c r="GU300" s="18"/>
      <c r="GV300" s="18"/>
      <c r="GW300" s="18"/>
      <c r="GX300" s="18"/>
      <c r="GY300" s="18"/>
      <c r="GZ300" s="18"/>
      <c r="HA300" s="18"/>
      <c r="HB300" s="18"/>
      <c r="HC300" s="18"/>
      <c r="HD300" s="18"/>
      <c r="HE300" s="18"/>
      <c r="HF300" s="18"/>
      <c r="HG300" s="18"/>
      <c r="HH300" s="18"/>
      <c r="HI300" s="18"/>
      <c r="HJ300" s="18"/>
      <c r="HK300" s="18"/>
      <c r="HL300" s="18"/>
      <c r="HM300" s="18"/>
      <c r="HN300" s="18"/>
      <c r="HO300" s="18"/>
      <c r="HP300" s="18"/>
      <c r="HQ300" s="18"/>
      <c r="HR300" s="18"/>
    </row>
    <row r="301" spans="1:226" s="75" customFormat="1" ht="14.25">
      <c r="A301" s="352"/>
      <c r="B301" s="405"/>
      <c r="C301" s="176">
        <v>1</v>
      </c>
      <c r="D301" s="188" t="s">
        <v>144</v>
      </c>
      <c r="E301" s="350"/>
      <c r="F301" s="351"/>
      <c r="G301" s="165" t="s">
        <v>26</v>
      </c>
      <c r="H301" s="298"/>
      <c r="I301" s="101">
        <v>10</v>
      </c>
      <c r="J301" s="178">
        <v>40</v>
      </c>
      <c r="K301" s="178"/>
      <c r="L301" s="178">
        <v>10</v>
      </c>
      <c r="M301" s="178"/>
      <c r="N301" s="178"/>
      <c r="O301" s="178">
        <v>40</v>
      </c>
      <c r="P301" s="280"/>
      <c r="Q301" s="178">
        <v>2</v>
      </c>
      <c r="R301" s="178">
        <v>0.4</v>
      </c>
      <c r="S301" s="178">
        <v>1.6</v>
      </c>
      <c r="T301" s="178"/>
      <c r="U301" s="237"/>
      <c r="V301" s="237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  <c r="EH301" s="18"/>
      <c r="EI301" s="18"/>
      <c r="EJ301" s="18"/>
      <c r="EK301" s="18"/>
      <c r="EL301" s="18"/>
      <c r="EM301" s="18"/>
      <c r="EN301" s="18"/>
      <c r="EO301" s="18"/>
      <c r="EP301" s="18"/>
      <c r="EQ301" s="18"/>
      <c r="ER301" s="18"/>
      <c r="ES301" s="18"/>
      <c r="ET301" s="18"/>
      <c r="EU301" s="18"/>
      <c r="EV301" s="18"/>
      <c r="EW301" s="18"/>
      <c r="EX301" s="18"/>
      <c r="EY301" s="18"/>
      <c r="EZ301" s="18"/>
      <c r="FA301" s="18"/>
      <c r="FB301" s="18"/>
      <c r="FC301" s="18"/>
      <c r="FD301" s="18"/>
      <c r="FE301" s="18"/>
      <c r="FF301" s="18"/>
      <c r="FG301" s="18"/>
      <c r="FH301" s="18"/>
      <c r="FI301" s="18"/>
      <c r="FJ301" s="18"/>
      <c r="FK301" s="18"/>
      <c r="FL301" s="18"/>
      <c r="FM301" s="18"/>
      <c r="FN301" s="18"/>
      <c r="FO301" s="18"/>
      <c r="FP301" s="18"/>
      <c r="FQ301" s="18"/>
      <c r="FR301" s="18"/>
      <c r="FS301" s="18"/>
      <c r="FT301" s="18"/>
      <c r="FU301" s="18"/>
      <c r="FV301" s="18"/>
      <c r="FW301" s="18"/>
      <c r="FX301" s="18"/>
      <c r="FY301" s="18"/>
      <c r="FZ301" s="18"/>
      <c r="GA301" s="18"/>
      <c r="GB301" s="18"/>
      <c r="GC301" s="18"/>
      <c r="GD301" s="18"/>
      <c r="GE301" s="18"/>
      <c r="GF301" s="18"/>
      <c r="GG301" s="18"/>
      <c r="GH301" s="18"/>
      <c r="GI301" s="18"/>
      <c r="GJ301" s="18"/>
      <c r="GK301" s="18"/>
      <c r="GL301" s="18"/>
      <c r="GM301" s="18"/>
      <c r="GN301" s="18"/>
      <c r="GO301" s="18"/>
      <c r="GP301" s="18"/>
      <c r="GQ301" s="18"/>
      <c r="GR301" s="18"/>
      <c r="GS301" s="18"/>
      <c r="GT301" s="18"/>
      <c r="GU301" s="18"/>
      <c r="GV301" s="18"/>
      <c r="GW301" s="18"/>
      <c r="GX301" s="18"/>
      <c r="GY301" s="18"/>
      <c r="GZ301" s="18"/>
      <c r="HA301" s="18"/>
      <c r="HB301" s="18"/>
      <c r="HC301" s="18"/>
      <c r="HD301" s="18"/>
      <c r="HE301" s="18"/>
      <c r="HF301" s="18"/>
      <c r="HG301" s="18"/>
      <c r="HH301" s="18"/>
      <c r="HI301" s="18"/>
      <c r="HJ301" s="18"/>
      <c r="HK301" s="18"/>
      <c r="HL301" s="18"/>
      <c r="HM301" s="18"/>
      <c r="HN301" s="18"/>
      <c r="HO301" s="18"/>
      <c r="HP301" s="18"/>
      <c r="HQ301" s="18"/>
      <c r="HR301" s="18"/>
    </row>
    <row r="302" spans="1:226" ht="22.5">
      <c r="A302" s="93">
        <v>4</v>
      </c>
      <c r="B302" s="405"/>
      <c r="C302" s="176">
        <v>1</v>
      </c>
      <c r="D302" s="188" t="s">
        <v>30</v>
      </c>
      <c r="E302" s="168" t="s">
        <v>31</v>
      </c>
      <c r="F302" s="189" t="s">
        <v>32</v>
      </c>
      <c r="G302" s="165" t="s">
        <v>22</v>
      </c>
      <c r="H302" s="165">
        <v>15</v>
      </c>
      <c r="I302" s="101">
        <v>15</v>
      </c>
      <c r="J302" s="180">
        <v>10</v>
      </c>
      <c r="K302" s="180">
        <v>15</v>
      </c>
      <c r="L302" s="180"/>
      <c r="M302" s="180"/>
      <c r="N302" s="180"/>
      <c r="O302" s="180">
        <v>10</v>
      </c>
      <c r="P302" s="180">
        <v>1</v>
      </c>
      <c r="Q302" s="178">
        <v>1</v>
      </c>
      <c r="R302" s="178">
        <v>0.6</v>
      </c>
      <c r="S302" s="178">
        <v>0.4</v>
      </c>
      <c r="T302" s="178"/>
      <c r="U302" s="58"/>
      <c r="V302" s="58"/>
    </row>
    <row r="303" spans="1:226" ht="22.5">
      <c r="A303" s="93">
        <v>5</v>
      </c>
      <c r="B303" s="405"/>
      <c r="C303" s="176">
        <v>1</v>
      </c>
      <c r="D303" s="188" t="s">
        <v>145</v>
      </c>
      <c r="E303" s="103" t="s">
        <v>33</v>
      </c>
      <c r="F303" s="189" t="s">
        <v>32</v>
      </c>
      <c r="G303" s="165" t="s">
        <v>26</v>
      </c>
      <c r="H303" s="165">
        <v>15</v>
      </c>
      <c r="I303" s="101">
        <v>15</v>
      </c>
      <c r="J303" s="178">
        <v>50</v>
      </c>
      <c r="K303" s="178"/>
      <c r="L303" s="178">
        <v>15</v>
      </c>
      <c r="M303" s="178"/>
      <c r="N303" s="178"/>
      <c r="O303" s="178">
        <v>50</v>
      </c>
      <c r="P303" s="178">
        <v>3</v>
      </c>
      <c r="Q303" s="178">
        <v>3</v>
      </c>
      <c r="R303" s="178">
        <v>1</v>
      </c>
      <c r="S303" s="178">
        <v>2</v>
      </c>
      <c r="T303" s="178">
        <v>10</v>
      </c>
      <c r="U303" s="58"/>
      <c r="V303" s="58"/>
    </row>
    <row r="304" spans="1:226">
      <c r="A304" s="167">
        <v>6</v>
      </c>
      <c r="B304" s="406"/>
      <c r="C304" s="176">
        <v>2</v>
      </c>
      <c r="D304" s="188" t="s">
        <v>41</v>
      </c>
      <c r="E304" s="168" t="s">
        <v>42</v>
      </c>
      <c r="F304" s="189" t="s">
        <v>32</v>
      </c>
      <c r="G304" s="165" t="s">
        <v>26</v>
      </c>
      <c r="H304" s="165">
        <v>30</v>
      </c>
      <c r="I304" s="101">
        <v>30</v>
      </c>
      <c r="J304" s="178">
        <v>20</v>
      </c>
      <c r="K304" s="178"/>
      <c r="L304" s="178">
        <v>30</v>
      </c>
      <c r="M304" s="178"/>
      <c r="N304" s="178"/>
      <c r="O304" s="178">
        <v>20</v>
      </c>
      <c r="P304" s="180">
        <v>2</v>
      </c>
      <c r="Q304" s="178">
        <v>2</v>
      </c>
      <c r="R304" s="178">
        <v>1.2</v>
      </c>
      <c r="S304" s="178">
        <v>0.8</v>
      </c>
      <c r="T304" s="178"/>
      <c r="U304" s="58"/>
      <c r="V304" s="58"/>
    </row>
    <row r="305" spans="1:226">
      <c r="A305" s="167">
        <v>7</v>
      </c>
      <c r="B305" s="299" t="s">
        <v>52</v>
      </c>
      <c r="C305" s="229">
        <v>3</v>
      </c>
      <c r="D305" s="190" t="s">
        <v>57</v>
      </c>
      <c r="E305" s="200" t="s">
        <v>42</v>
      </c>
      <c r="F305" s="201" t="s">
        <v>32</v>
      </c>
      <c r="G305" s="199" t="s">
        <v>26</v>
      </c>
      <c r="H305" s="163">
        <v>30</v>
      </c>
      <c r="I305" s="101">
        <v>30</v>
      </c>
      <c r="J305" s="163">
        <v>20</v>
      </c>
      <c r="K305" s="163"/>
      <c r="L305" s="163">
        <v>30</v>
      </c>
      <c r="M305" s="163"/>
      <c r="N305" s="163"/>
      <c r="O305" s="163">
        <v>20</v>
      </c>
      <c r="P305" s="163">
        <v>2</v>
      </c>
      <c r="Q305" s="163">
        <v>2</v>
      </c>
      <c r="R305" s="163">
        <v>1.2</v>
      </c>
      <c r="S305" s="163">
        <v>0.8</v>
      </c>
      <c r="T305" s="180"/>
      <c r="U305" s="58"/>
      <c r="V305" s="58"/>
    </row>
    <row r="306" spans="1:226">
      <c r="A306" s="167">
        <v>8</v>
      </c>
      <c r="B306" s="300"/>
      <c r="C306" s="229">
        <v>3</v>
      </c>
      <c r="D306" s="190" t="s">
        <v>58</v>
      </c>
      <c r="E306" s="200" t="s">
        <v>59</v>
      </c>
      <c r="F306" s="201" t="s">
        <v>32</v>
      </c>
      <c r="G306" s="199" t="s">
        <v>26</v>
      </c>
      <c r="H306" s="163">
        <v>30</v>
      </c>
      <c r="I306" s="101">
        <v>30</v>
      </c>
      <c r="J306" s="163">
        <v>20</v>
      </c>
      <c r="K306" s="163"/>
      <c r="L306" s="163">
        <v>30</v>
      </c>
      <c r="M306" s="163"/>
      <c r="N306" s="163"/>
      <c r="O306" s="163">
        <v>20</v>
      </c>
      <c r="P306" s="163">
        <v>2</v>
      </c>
      <c r="Q306" s="163">
        <v>2</v>
      </c>
      <c r="R306" s="163">
        <v>1.2</v>
      </c>
      <c r="S306" s="163">
        <v>0.8</v>
      </c>
      <c r="T306" s="180"/>
      <c r="U306" s="58"/>
      <c r="V306" s="58"/>
    </row>
    <row r="307" spans="1:226">
      <c r="A307" s="167">
        <v>9</v>
      </c>
      <c r="B307" s="300"/>
      <c r="C307" s="229">
        <v>3</v>
      </c>
      <c r="D307" s="190" t="s">
        <v>60</v>
      </c>
      <c r="E307" s="200" t="s">
        <v>61</v>
      </c>
      <c r="F307" s="201" t="s">
        <v>32</v>
      </c>
      <c r="G307" s="199" t="s">
        <v>26</v>
      </c>
      <c r="H307" s="163">
        <v>15</v>
      </c>
      <c r="I307" s="101">
        <v>15</v>
      </c>
      <c r="J307" s="163">
        <v>35</v>
      </c>
      <c r="K307" s="163"/>
      <c r="L307" s="163">
        <v>15</v>
      </c>
      <c r="M307" s="163"/>
      <c r="N307" s="163"/>
      <c r="O307" s="163">
        <v>35</v>
      </c>
      <c r="P307" s="163">
        <v>2</v>
      </c>
      <c r="Q307" s="163">
        <v>2</v>
      </c>
      <c r="R307" s="163">
        <v>0.6</v>
      </c>
      <c r="S307" s="163">
        <v>1.4</v>
      </c>
      <c r="T307" s="180"/>
      <c r="U307" s="58"/>
      <c r="V307" s="58"/>
    </row>
    <row r="308" spans="1:226">
      <c r="A308" s="93">
        <v>10</v>
      </c>
      <c r="B308" s="300"/>
      <c r="C308" s="229">
        <v>4</v>
      </c>
      <c r="D308" s="190" t="s">
        <v>68</v>
      </c>
      <c r="E308" s="200" t="s">
        <v>42</v>
      </c>
      <c r="F308" s="206" t="s">
        <v>32</v>
      </c>
      <c r="G308" s="163" t="s">
        <v>26</v>
      </c>
      <c r="H308" s="163">
        <v>30</v>
      </c>
      <c r="I308" s="101">
        <v>30</v>
      </c>
      <c r="J308" s="163">
        <v>20</v>
      </c>
      <c r="K308" s="163"/>
      <c r="L308" s="163">
        <v>30</v>
      </c>
      <c r="M308" s="163"/>
      <c r="N308" s="163"/>
      <c r="O308" s="163">
        <v>20</v>
      </c>
      <c r="P308" s="163">
        <v>2</v>
      </c>
      <c r="Q308" s="163">
        <v>2</v>
      </c>
      <c r="R308" s="163">
        <v>1.2</v>
      </c>
      <c r="S308" s="163">
        <v>0.8</v>
      </c>
      <c r="T308" s="180"/>
      <c r="U308" s="58"/>
      <c r="V308" s="58"/>
    </row>
    <row r="309" spans="1:226" ht="14.25" customHeight="1">
      <c r="A309" s="93">
        <v>11</v>
      </c>
      <c r="B309" s="299" t="s">
        <v>74</v>
      </c>
      <c r="C309" s="229">
        <v>5</v>
      </c>
      <c r="D309" s="196" t="s">
        <v>78</v>
      </c>
      <c r="E309" s="197" t="s">
        <v>42</v>
      </c>
      <c r="F309" s="201" t="s">
        <v>32</v>
      </c>
      <c r="G309" s="198" t="s">
        <v>238</v>
      </c>
      <c r="H309" s="180">
        <v>30</v>
      </c>
      <c r="I309" s="101">
        <v>30</v>
      </c>
      <c r="J309" s="163">
        <v>20</v>
      </c>
      <c r="K309" s="180"/>
      <c r="L309" s="163">
        <v>30</v>
      </c>
      <c r="M309" s="180"/>
      <c r="N309" s="180"/>
      <c r="O309" s="163">
        <v>20</v>
      </c>
      <c r="P309" s="180">
        <v>2</v>
      </c>
      <c r="Q309" s="163">
        <v>2</v>
      </c>
      <c r="R309" s="163">
        <v>1.2</v>
      </c>
      <c r="S309" s="163">
        <v>0.8</v>
      </c>
      <c r="T309" s="178"/>
      <c r="U309" s="58"/>
      <c r="V309" s="58"/>
    </row>
    <row r="310" spans="1:226">
      <c r="A310" s="93">
        <v>12</v>
      </c>
      <c r="B310" s="301"/>
      <c r="C310" s="134">
        <v>5</v>
      </c>
      <c r="D310" s="190" t="s">
        <v>190</v>
      </c>
      <c r="E310" s="200" t="s">
        <v>79</v>
      </c>
      <c r="F310" s="201" t="s">
        <v>32</v>
      </c>
      <c r="G310" s="199" t="s">
        <v>22</v>
      </c>
      <c r="H310" s="163">
        <v>15</v>
      </c>
      <c r="I310" s="101">
        <v>15</v>
      </c>
      <c r="J310" s="163">
        <v>10</v>
      </c>
      <c r="K310" s="163">
        <v>15</v>
      </c>
      <c r="L310" s="163"/>
      <c r="M310" s="163"/>
      <c r="N310" s="163"/>
      <c r="O310" s="163">
        <v>10</v>
      </c>
      <c r="P310" s="163">
        <v>1</v>
      </c>
      <c r="Q310" s="163">
        <v>1</v>
      </c>
      <c r="R310" s="163">
        <v>0.6</v>
      </c>
      <c r="S310" s="163">
        <v>0.4</v>
      </c>
      <c r="T310" s="178"/>
      <c r="U310" s="58"/>
      <c r="V310" s="58"/>
    </row>
    <row r="311" spans="1:226" ht="14.25" customHeight="1">
      <c r="A311" s="407" t="s">
        <v>104</v>
      </c>
      <c r="B311" s="408"/>
      <c r="C311" s="408"/>
      <c r="D311" s="408"/>
      <c r="E311" s="408"/>
      <c r="F311" s="408"/>
      <c r="G311" s="409"/>
      <c r="H311" s="239">
        <f>SUM(H297:H310)</f>
        <v>260</v>
      </c>
      <c r="I311" s="239">
        <f t="shared" ref="I311:T311" si="18">SUM(I297:I310)</f>
        <v>260</v>
      </c>
      <c r="J311" s="239">
        <f t="shared" si="18"/>
        <v>425</v>
      </c>
      <c r="K311" s="239">
        <f t="shared" si="18"/>
        <v>60</v>
      </c>
      <c r="L311" s="239">
        <f t="shared" si="18"/>
        <v>200</v>
      </c>
      <c r="M311" s="239">
        <f t="shared" si="18"/>
        <v>0</v>
      </c>
      <c r="N311" s="239">
        <f t="shared" si="18"/>
        <v>0</v>
      </c>
      <c r="O311" s="239">
        <f t="shared" si="18"/>
        <v>425</v>
      </c>
      <c r="P311" s="239">
        <f t="shared" si="18"/>
        <v>28</v>
      </c>
      <c r="Q311" s="239">
        <f t="shared" si="18"/>
        <v>28</v>
      </c>
      <c r="R311" s="239">
        <f t="shared" si="18"/>
        <v>11.299999999999999</v>
      </c>
      <c r="S311" s="239">
        <f t="shared" si="18"/>
        <v>16.700000000000003</v>
      </c>
      <c r="T311" s="239">
        <f t="shared" si="18"/>
        <v>30</v>
      </c>
      <c r="U311" s="58"/>
      <c r="V311" s="58"/>
    </row>
    <row r="312" spans="1:226">
      <c r="A312" s="71"/>
      <c r="B312" s="72"/>
      <c r="C312" s="72"/>
      <c r="D312" s="73"/>
      <c r="E312" s="73"/>
      <c r="F312" s="73"/>
      <c r="G312" s="73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U312" s="58"/>
      <c r="V312" s="58"/>
    </row>
    <row r="313" spans="1:226">
      <c r="A313" s="264" t="s">
        <v>314</v>
      </c>
      <c r="B313" s="264"/>
      <c r="C313" s="264"/>
      <c r="D313" s="264"/>
      <c r="E313" s="264"/>
      <c r="F313" s="264"/>
      <c r="G313" s="264"/>
      <c r="H313" s="264"/>
      <c r="I313" s="264"/>
      <c r="J313" s="264"/>
      <c r="K313" s="264"/>
      <c r="L313" s="264"/>
      <c r="M313" s="264"/>
      <c r="N313" s="264"/>
      <c r="O313" s="264"/>
      <c r="P313" s="264"/>
      <c r="Q313" s="264"/>
      <c r="R313" s="264"/>
      <c r="S313" s="264"/>
      <c r="T313" s="264"/>
      <c r="U313" s="58"/>
      <c r="V313" s="58"/>
    </row>
    <row r="314" spans="1:226" s="75" customFormat="1" ht="14.25" customHeight="1">
      <c r="A314" s="292" t="s">
        <v>3</v>
      </c>
      <c r="B314" s="296" t="s">
        <v>4</v>
      </c>
      <c r="C314" s="296" t="s">
        <v>5</v>
      </c>
      <c r="D314" s="305" t="s">
        <v>101</v>
      </c>
      <c r="E314" s="338" t="s">
        <v>102</v>
      </c>
      <c r="F314" s="339" t="s">
        <v>8</v>
      </c>
      <c r="G314" s="341" t="s">
        <v>9</v>
      </c>
      <c r="H314" s="341" t="s">
        <v>10</v>
      </c>
      <c r="I314" s="341"/>
      <c r="J314" s="341"/>
      <c r="K314" s="341"/>
      <c r="L314" s="341"/>
      <c r="M314" s="341"/>
      <c r="N314" s="341"/>
      <c r="O314" s="341"/>
      <c r="P314" s="338" t="s">
        <v>11</v>
      </c>
      <c r="Q314" s="338"/>
      <c r="R314" s="338"/>
      <c r="S314" s="338"/>
      <c r="T314" s="265" t="s">
        <v>185</v>
      </c>
      <c r="U314" s="237"/>
      <c r="V314" s="237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  <c r="EB314" s="18"/>
      <c r="EC314" s="18"/>
      <c r="ED314" s="18"/>
      <c r="EE314" s="18"/>
      <c r="EF314" s="18"/>
      <c r="EG314" s="18"/>
      <c r="EH314" s="18"/>
      <c r="EI314" s="18"/>
      <c r="EJ314" s="18"/>
      <c r="EK314" s="18"/>
      <c r="EL314" s="18"/>
      <c r="EM314" s="18"/>
      <c r="EN314" s="18"/>
      <c r="EO314" s="18"/>
      <c r="EP314" s="18"/>
      <c r="EQ314" s="18"/>
      <c r="ER314" s="18"/>
      <c r="ES314" s="18"/>
      <c r="ET314" s="18"/>
      <c r="EU314" s="18"/>
      <c r="EV314" s="18"/>
      <c r="EW314" s="18"/>
      <c r="EX314" s="18"/>
      <c r="EY314" s="18"/>
      <c r="EZ314" s="18"/>
      <c r="FA314" s="18"/>
      <c r="FB314" s="18"/>
      <c r="FC314" s="18"/>
      <c r="FD314" s="18"/>
      <c r="FE314" s="18"/>
      <c r="FF314" s="18"/>
      <c r="FG314" s="18"/>
      <c r="FH314" s="18"/>
      <c r="FI314" s="18"/>
      <c r="FJ314" s="18"/>
      <c r="FK314" s="18"/>
      <c r="FL314" s="18"/>
      <c r="FM314" s="18"/>
      <c r="FN314" s="18"/>
      <c r="FO314" s="18"/>
      <c r="FP314" s="18"/>
      <c r="FQ314" s="18"/>
      <c r="FR314" s="18"/>
      <c r="FS314" s="18"/>
      <c r="FT314" s="18"/>
      <c r="FU314" s="18"/>
      <c r="FV314" s="18"/>
      <c r="FW314" s="18"/>
      <c r="FX314" s="18"/>
      <c r="FY314" s="18"/>
      <c r="FZ314" s="18"/>
      <c r="GA314" s="18"/>
      <c r="GB314" s="18"/>
      <c r="GC314" s="18"/>
      <c r="GD314" s="18"/>
      <c r="GE314" s="18"/>
      <c r="GF314" s="18"/>
      <c r="GG314" s="18"/>
      <c r="GH314" s="18"/>
      <c r="GI314" s="18"/>
      <c r="GJ314" s="18"/>
      <c r="GK314" s="18"/>
      <c r="GL314" s="18"/>
      <c r="GM314" s="18"/>
      <c r="GN314" s="18"/>
      <c r="GO314" s="18"/>
      <c r="GP314" s="18"/>
      <c r="GQ314" s="18"/>
      <c r="GR314" s="18"/>
      <c r="GS314" s="18"/>
      <c r="GT314" s="18"/>
      <c r="GU314" s="18"/>
      <c r="GV314" s="18"/>
      <c r="GW314" s="18"/>
      <c r="GX314" s="18"/>
      <c r="GY314" s="18"/>
      <c r="GZ314" s="18"/>
      <c r="HA314" s="18"/>
      <c r="HB314" s="18"/>
      <c r="HC314" s="18"/>
      <c r="HD314" s="18"/>
      <c r="HE314" s="18"/>
      <c r="HF314" s="18"/>
      <c r="HG314" s="18"/>
      <c r="HH314" s="18"/>
      <c r="HI314" s="18"/>
      <c r="HJ314" s="18"/>
      <c r="HK314" s="18"/>
      <c r="HL314" s="18"/>
      <c r="HM314" s="18"/>
      <c r="HN314" s="18"/>
      <c r="HO314" s="18"/>
      <c r="HP314" s="18"/>
      <c r="HQ314" s="18"/>
      <c r="HR314" s="18"/>
    </row>
    <row r="315" spans="1:226" s="75" customFormat="1" ht="14.25" customHeight="1">
      <c r="A315" s="293"/>
      <c r="B315" s="297"/>
      <c r="C315" s="297"/>
      <c r="D315" s="306"/>
      <c r="E315" s="308"/>
      <c r="F315" s="340"/>
      <c r="G315" s="342"/>
      <c r="H315" s="342" t="s">
        <v>12</v>
      </c>
      <c r="I315" s="342"/>
      <c r="J315" s="342"/>
      <c r="K315" s="303" t="s">
        <v>13</v>
      </c>
      <c r="L315" s="303"/>
      <c r="M315" s="303"/>
      <c r="N315" s="303"/>
      <c r="O315" s="303"/>
      <c r="P315" s="304" t="s">
        <v>103</v>
      </c>
      <c r="Q315" s="315" t="s">
        <v>12</v>
      </c>
      <c r="R315" s="308" t="s">
        <v>13</v>
      </c>
      <c r="S315" s="308"/>
      <c r="T315" s="266"/>
      <c r="U315" s="237"/>
      <c r="V315" s="237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  <c r="EB315" s="18"/>
      <c r="EC315" s="18"/>
      <c r="ED315" s="18"/>
      <c r="EE315" s="18"/>
      <c r="EF315" s="18"/>
      <c r="EG315" s="18"/>
      <c r="EH315" s="18"/>
      <c r="EI315" s="18"/>
      <c r="EJ315" s="18"/>
      <c r="EK315" s="18"/>
      <c r="EL315" s="18"/>
      <c r="EM315" s="18"/>
      <c r="EN315" s="18"/>
      <c r="EO315" s="18"/>
      <c r="EP315" s="18"/>
      <c r="EQ315" s="18"/>
      <c r="ER315" s="18"/>
      <c r="ES315" s="18"/>
      <c r="ET315" s="18"/>
      <c r="EU315" s="18"/>
      <c r="EV315" s="18"/>
      <c r="EW315" s="18"/>
      <c r="EX315" s="18"/>
      <c r="EY315" s="18"/>
      <c r="EZ315" s="18"/>
      <c r="FA315" s="18"/>
      <c r="FB315" s="18"/>
      <c r="FC315" s="18"/>
      <c r="FD315" s="18"/>
      <c r="FE315" s="18"/>
      <c r="FF315" s="18"/>
      <c r="FG315" s="18"/>
      <c r="FH315" s="18"/>
      <c r="FI315" s="18"/>
      <c r="FJ315" s="18"/>
      <c r="FK315" s="18"/>
      <c r="FL315" s="18"/>
      <c r="FM315" s="18"/>
      <c r="FN315" s="18"/>
      <c r="FO315" s="18"/>
      <c r="FP315" s="18"/>
      <c r="FQ315" s="18"/>
      <c r="FR315" s="18"/>
      <c r="FS315" s="18"/>
      <c r="FT315" s="18"/>
      <c r="FU315" s="18"/>
      <c r="FV315" s="18"/>
      <c r="FW315" s="18"/>
      <c r="FX315" s="18"/>
      <c r="FY315" s="18"/>
      <c r="FZ315" s="18"/>
      <c r="GA315" s="18"/>
      <c r="GB315" s="18"/>
      <c r="GC315" s="18"/>
      <c r="GD315" s="18"/>
      <c r="GE315" s="18"/>
      <c r="GF315" s="18"/>
      <c r="GG315" s="18"/>
      <c r="GH315" s="18"/>
      <c r="GI315" s="18"/>
      <c r="GJ315" s="18"/>
      <c r="GK315" s="18"/>
      <c r="GL315" s="18"/>
      <c r="GM315" s="18"/>
      <c r="GN315" s="18"/>
      <c r="GO315" s="18"/>
      <c r="GP315" s="18"/>
      <c r="GQ315" s="18"/>
      <c r="GR315" s="18"/>
      <c r="GS315" s="18"/>
      <c r="GT315" s="18"/>
      <c r="GU315" s="18"/>
      <c r="GV315" s="18"/>
      <c r="GW315" s="18"/>
      <c r="GX315" s="18"/>
      <c r="GY315" s="18"/>
      <c r="GZ315" s="18"/>
      <c r="HA315" s="18"/>
      <c r="HB315" s="18"/>
      <c r="HC315" s="18"/>
      <c r="HD315" s="18"/>
      <c r="HE315" s="18"/>
      <c r="HF315" s="18"/>
      <c r="HG315" s="18"/>
      <c r="HH315" s="18"/>
      <c r="HI315" s="18"/>
      <c r="HJ315" s="18"/>
      <c r="HK315" s="18"/>
      <c r="HL315" s="18"/>
      <c r="HM315" s="18"/>
      <c r="HN315" s="18"/>
      <c r="HO315" s="18"/>
      <c r="HP315" s="18"/>
      <c r="HQ315" s="18"/>
      <c r="HR315" s="18"/>
    </row>
    <row r="316" spans="1:226" s="75" customFormat="1" ht="66">
      <c r="A316" s="293"/>
      <c r="B316" s="297"/>
      <c r="C316" s="297"/>
      <c r="D316" s="307"/>
      <c r="E316" s="308"/>
      <c r="F316" s="340"/>
      <c r="G316" s="342"/>
      <c r="H316" s="223" t="s">
        <v>16</v>
      </c>
      <c r="I316" s="224" t="s">
        <v>259</v>
      </c>
      <c r="J316" s="225" t="s">
        <v>17</v>
      </c>
      <c r="K316" s="223" t="s">
        <v>264</v>
      </c>
      <c r="L316" s="223" t="s">
        <v>265</v>
      </c>
      <c r="M316" s="226" t="s">
        <v>262</v>
      </c>
      <c r="N316" s="226" t="s">
        <v>263</v>
      </c>
      <c r="O316" s="227" t="s">
        <v>17</v>
      </c>
      <c r="P316" s="304"/>
      <c r="Q316" s="315"/>
      <c r="R316" s="228" t="s">
        <v>18</v>
      </c>
      <c r="S316" s="227" t="s">
        <v>17</v>
      </c>
      <c r="T316" s="266"/>
      <c r="U316" s="237"/>
      <c r="V316" s="237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  <c r="EK316" s="18"/>
      <c r="EL316" s="18"/>
      <c r="EM316" s="18"/>
      <c r="EN316" s="18"/>
      <c r="EO316" s="18"/>
      <c r="EP316" s="18"/>
      <c r="EQ316" s="18"/>
      <c r="ER316" s="18"/>
      <c r="ES316" s="18"/>
      <c r="ET316" s="18"/>
      <c r="EU316" s="18"/>
      <c r="EV316" s="18"/>
      <c r="EW316" s="18"/>
      <c r="EX316" s="18"/>
      <c r="EY316" s="18"/>
      <c r="EZ316" s="18"/>
      <c r="FA316" s="18"/>
      <c r="FB316" s="18"/>
      <c r="FC316" s="18"/>
      <c r="FD316" s="18"/>
      <c r="FE316" s="18"/>
      <c r="FF316" s="18"/>
      <c r="FG316" s="18"/>
      <c r="FH316" s="18"/>
      <c r="FI316" s="18"/>
      <c r="FJ316" s="18"/>
      <c r="FK316" s="18"/>
      <c r="FL316" s="18"/>
      <c r="FM316" s="18"/>
      <c r="FN316" s="18"/>
      <c r="FO316" s="18"/>
      <c r="FP316" s="18"/>
      <c r="FQ316" s="18"/>
      <c r="FR316" s="18"/>
      <c r="FS316" s="18"/>
      <c r="FT316" s="18"/>
      <c r="FU316" s="18"/>
      <c r="FV316" s="18"/>
      <c r="FW316" s="18"/>
      <c r="FX316" s="18"/>
      <c r="FY316" s="18"/>
      <c r="FZ316" s="18"/>
      <c r="GA316" s="18"/>
      <c r="GB316" s="18"/>
      <c r="GC316" s="18"/>
      <c r="GD316" s="18"/>
      <c r="GE316" s="18"/>
      <c r="GF316" s="18"/>
      <c r="GG316" s="18"/>
      <c r="GH316" s="18"/>
      <c r="GI316" s="18"/>
      <c r="GJ316" s="18"/>
      <c r="GK316" s="18"/>
      <c r="GL316" s="18"/>
      <c r="GM316" s="18"/>
      <c r="GN316" s="18"/>
      <c r="GO316" s="18"/>
      <c r="GP316" s="18"/>
      <c r="GQ316" s="18"/>
      <c r="GR316" s="18"/>
      <c r="GS316" s="18"/>
      <c r="GT316" s="18"/>
      <c r="GU316" s="18"/>
      <c r="GV316" s="18"/>
      <c r="GW316" s="18"/>
      <c r="GX316" s="18"/>
      <c r="GY316" s="18"/>
      <c r="GZ316" s="18"/>
      <c r="HA316" s="18"/>
      <c r="HB316" s="18"/>
      <c r="HC316" s="18"/>
      <c r="HD316" s="18"/>
      <c r="HE316" s="18"/>
      <c r="HF316" s="18"/>
      <c r="HG316" s="18"/>
      <c r="HH316" s="18"/>
      <c r="HI316" s="18"/>
      <c r="HJ316" s="18"/>
      <c r="HK316" s="18"/>
      <c r="HL316" s="18"/>
      <c r="HM316" s="18"/>
      <c r="HN316" s="18"/>
      <c r="HO316" s="18"/>
      <c r="HP316" s="18"/>
      <c r="HQ316" s="18"/>
      <c r="HR316" s="18"/>
    </row>
    <row r="317" spans="1:226">
      <c r="A317" s="436">
        <v>1</v>
      </c>
      <c r="B317" s="437" t="s">
        <v>19</v>
      </c>
      <c r="C317" s="176">
        <v>2</v>
      </c>
      <c r="D317" s="188" t="s">
        <v>156</v>
      </c>
      <c r="E317" s="350" t="s">
        <v>45</v>
      </c>
      <c r="F317" s="351" t="s">
        <v>49</v>
      </c>
      <c r="G317" s="165" t="s">
        <v>22</v>
      </c>
      <c r="H317" s="298">
        <v>20</v>
      </c>
      <c r="I317" s="101">
        <v>10</v>
      </c>
      <c r="J317" s="178">
        <v>20</v>
      </c>
      <c r="K317" s="178">
        <v>10</v>
      </c>
      <c r="L317" s="178"/>
      <c r="M317" s="178"/>
      <c r="N317" s="178"/>
      <c r="O317" s="178">
        <v>20</v>
      </c>
      <c r="P317" s="280">
        <v>3</v>
      </c>
      <c r="Q317" s="178">
        <v>1</v>
      </c>
      <c r="R317" s="178">
        <v>0.3</v>
      </c>
      <c r="S317" s="178">
        <v>0.7</v>
      </c>
      <c r="T317" s="178"/>
      <c r="U317" s="58"/>
      <c r="V317" s="58"/>
    </row>
    <row r="318" spans="1:226">
      <c r="A318" s="436"/>
      <c r="B318" s="437"/>
      <c r="C318" s="176">
        <v>2</v>
      </c>
      <c r="D318" s="188" t="s">
        <v>157</v>
      </c>
      <c r="E318" s="350"/>
      <c r="F318" s="351"/>
      <c r="G318" s="165" t="s">
        <v>26</v>
      </c>
      <c r="H318" s="298"/>
      <c r="I318" s="101">
        <v>10</v>
      </c>
      <c r="J318" s="178">
        <v>40</v>
      </c>
      <c r="K318" s="178"/>
      <c r="L318" s="178">
        <v>10</v>
      </c>
      <c r="M318" s="178"/>
      <c r="N318" s="178"/>
      <c r="O318" s="178">
        <v>40</v>
      </c>
      <c r="P318" s="280"/>
      <c r="Q318" s="178">
        <v>2</v>
      </c>
      <c r="R318" s="178">
        <v>0.4</v>
      </c>
      <c r="S318" s="178">
        <v>1.6</v>
      </c>
      <c r="T318" s="178"/>
      <c r="U318" s="58"/>
      <c r="V318" s="58"/>
    </row>
    <row r="319" spans="1:226">
      <c r="A319" s="37">
        <v>2</v>
      </c>
      <c r="B319" s="240" t="s">
        <v>74</v>
      </c>
      <c r="C319" s="229">
        <v>5</v>
      </c>
      <c r="D319" s="190" t="s">
        <v>201</v>
      </c>
      <c r="E319" s="200" t="s">
        <v>75</v>
      </c>
      <c r="F319" s="201" t="s">
        <v>49</v>
      </c>
      <c r="G319" s="199" t="s">
        <v>22</v>
      </c>
      <c r="H319" s="163">
        <v>10</v>
      </c>
      <c r="I319" s="101">
        <v>10</v>
      </c>
      <c r="J319" s="163">
        <v>15</v>
      </c>
      <c r="K319" s="163">
        <v>10</v>
      </c>
      <c r="L319" s="163"/>
      <c r="M319" s="163"/>
      <c r="N319" s="163"/>
      <c r="O319" s="163">
        <v>15</v>
      </c>
      <c r="P319" s="163">
        <v>1</v>
      </c>
      <c r="Q319" s="163">
        <v>1</v>
      </c>
      <c r="R319" s="163">
        <v>0.4</v>
      </c>
      <c r="S319" s="163">
        <v>0.6</v>
      </c>
      <c r="T319" s="178"/>
      <c r="U319" s="58"/>
      <c r="V319" s="58"/>
    </row>
    <row r="320" spans="1:226" ht="14.25" customHeight="1">
      <c r="A320" s="302" t="s">
        <v>104</v>
      </c>
      <c r="B320" s="302"/>
      <c r="C320" s="302"/>
      <c r="D320" s="302"/>
      <c r="E320" s="302"/>
      <c r="F320" s="302"/>
      <c r="G320" s="302"/>
      <c r="H320" s="232">
        <f>SUM(H317:H319)</f>
        <v>30</v>
      </c>
      <c r="I320" s="232">
        <f t="shared" ref="I320:T320" si="19">SUM(I317:I319)</f>
        <v>30</v>
      </c>
      <c r="J320" s="232">
        <f t="shared" si="19"/>
        <v>75</v>
      </c>
      <c r="K320" s="232">
        <f t="shared" si="19"/>
        <v>20</v>
      </c>
      <c r="L320" s="232">
        <f t="shared" si="19"/>
        <v>10</v>
      </c>
      <c r="M320" s="232">
        <f t="shared" si="19"/>
        <v>0</v>
      </c>
      <c r="N320" s="232">
        <f t="shared" si="19"/>
        <v>0</v>
      </c>
      <c r="O320" s="232">
        <f t="shared" si="19"/>
        <v>75</v>
      </c>
      <c r="P320" s="232">
        <f t="shared" si="19"/>
        <v>4</v>
      </c>
      <c r="Q320" s="232">
        <f t="shared" si="19"/>
        <v>4</v>
      </c>
      <c r="R320" s="232">
        <f t="shared" si="19"/>
        <v>1.1000000000000001</v>
      </c>
      <c r="S320" s="232">
        <f t="shared" si="19"/>
        <v>2.9</v>
      </c>
      <c r="T320" s="232">
        <f t="shared" si="19"/>
        <v>0</v>
      </c>
      <c r="U320" s="58"/>
      <c r="V320" s="58"/>
    </row>
    <row r="321" spans="1:226">
      <c r="A321" s="71"/>
      <c r="B321" s="72"/>
      <c r="C321" s="72"/>
      <c r="D321" s="73"/>
      <c r="E321" s="73"/>
      <c r="F321" s="73"/>
      <c r="G321" s="73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U321" s="58"/>
      <c r="V321" s="58"/>
    </row>
    <row r="322" spans="1:226">
      <c r="A322" s="264" t="s">
        <v>165</v>
      </c>
      <c r="B322" s="264"/>
      <c r="C322" s="264"/>
      <c r="D322" s="264"/>
      <c r="E322" s="264"/>
      <c r="F322" s="264"/>
      <c r="G322" s="264"/>
      <c r="H322" s="264"/>
      <c r="I322" s="264"/>
      <c r="J322" s="264"/>
      <c r="K322" s="264"/>
      <c r="L322" s="264"/>
      <c r="M322" s="264"/>
      <c r="N322" s="264"/>
      <c r="O322" s="264"/>
      <c r="P322" s="264"/>
      <c r="Q322" s="264"/>
      <c r="R322" s="264"/>
      <c r="S322" s="264"/>
      <c r="T322" s="264"/>
      <c r="U322" s="58"/>
      <c r="V322" s="58"/>
    </row>
    <row r="323" spans="1:226" s="75" customFormat="1" ht="14.25" customHeight="1">
      <c r="A323" s="292" t="s">
        <v>3</v>
      </c>
      <c r="B323" s="296" t="s">
        <v>4</v>
      </c>
      <c r="C323" s="296" t="s">
        <v>5</v>
      </c>
      <c r="D323" s="305" t="s">
        <v>101</v>
      </c>
      <c r="E323" s="338" t="s">
        <v>102</v>
      </c>
      <c r="F323" s="339" t="s">
        <v>8</v>
      </c>
      <c r="G323" s="341" t="s">
        <v>9</v>
      </c>
      <c r="H323" s="341" t="s">
        <v>10</v>
      </c>
      <c r="I323" s="341"/>
      <c r="J323" s="341"/>
      <c r="K323" s="341"/>
      <c r="L323" s="341"/>
      <c r="M323" s="341"/>
      <c r="N323" s="341"/>
      <c r="O323" s="341"/>
      <c r="P323" s="338" t="s">
        <v>11</v>
      </c>
      <c r="Q323" s="338"/>
      <c r="R323" s="338"/>
      <c r="S323" s="338"/>
      <c r="T323" s="265" t="s">
        <v>185</v>
      </c>
      <c r="U323" s="237"/>
      <c r="V323" s="237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  <c r="EH323" s="18"/>
      <c r="EI323" s="18"/>
      <c r="EJ323" s="18"/>
      <c r="EK323" s="18"/>
      <c r="EL323" s="18"/>
      <c r="EM323" s="18"/>
      <c r="EN323" s="18"/>
      <c r="EO323" s="18"/>
      <c r="EP323" s="18"/>
      <c r="EQ323" s="18"/>
      <c r="ER323" s="18"/>
      <c r="ES323" s="18"/>
      <c r="ET323" s="18"/>
      <c r="EU323" s="18"/>
      <c r="EV323" s="18"/>
      <c r="EW323" s="18"/>
      <c r="EX323" s="18"/>
      <c r="EY323" s="18"/>
      <c r="EZ323" s="18"/>
      <c r="FA323" s="18"/>
      <c r="FB323" s="18"/>
      <c r="FC323" s="18"/>
      <c r="FD323" s="18"/>
      <c r="FE323" s="18"/>
      <c r="FF323" s="18"/>
      <c r="FG323" s="18"/>
      <c r="FH323" s="18"/>
      <c r="FI323" s="18"/>
      <c r="FJ323" s="18"/>
      <c r="FK323" s="18"/>
      <c r="FL323" s="18"/>
      <c r="FM323" s="18"/>
      <c r="FN323" s="18"/>
      <c r="FO323" s="18"/>
      <c r="FP323" s="18"/>
      <c r="FQ323" s="18"/>
      <c r="FR323" s="18"/>
      <c r="FS323" s="18"/>
      <c r="FT323" s="18"/>
      <c r="FU323" s="18"/>
      <c r="FV323" s="18"/>
      <c r="FW323" s="18"/>
      <c r="FX323" s="18"/>
      <c r="FY323" s="18"/>
      <c r="FZ323" s="18"/>
      <c r="GA323" s="18"/>
      <c r="GB323" s="18"/>
      <c r="GC323" s="18"/>
      <c r="GD323" s="18"/>
      <c r="GE323" s="18"/>
      <c r="GF323" s="18"/>
      <c r="GG323" s="18"/>
      <c r="GH323" s="18"/>
      <c r="GI323" s="18"/>
      <c r="GJ323" s="18"/>
      <c r="GK323" s="18"/>
      <c r="GL323" s="18"/>
      <c r="GM323" s="18"/>
      <c r="GN323" s="18"/>
      <c r="GO323" s="18"/>
      <c r="GP323" s="18"/>
      <c r="GQ323" s="18"/>
      <c r="GR323" s="18"/>
      <c r="GS323" s="18"/>
      <c r="GT323" s="18"/>
      <c r="GU323" s="18"/>
      <c r="GV323" s="18"/>
      <c r="GW323" s="18"/>
      <c r="GX323" s="18"/>
      <c r="GY323" s="18"/>
      <c r="GZ323" s="18"/>
      <c r="HA323" s="18"/>
      <c r="HB323" s="18"/>
      <c r="HC323" s="18"/>
      <c r="HD323" s="18"/>
      <c r="HE323" s="18"/>
      <c r="HF323" s="18"/>
      <c r="HG323" s="18"/>
      <c r="HH323" s="18"/>
      <c r="HI323" s="18"/>
      <c r="HJ323" s="18"/>
      <c r="HK323" s="18"/>
      <c r="HL323" s="18"/>
      <c r="HM323" s="18"/>
      <c r="HN323" s="18"/>
      <c r="HO323" s="18"/>
      <c r="HP323" s="18"/>
      <c r="HQ323" s="18"/>
      <c r="HR323" s="18"/>
    </row>
    <row r="324" spans="1:226" s="75" customFormat="1" ht="14.25" customHeight="1">
      <c r="A324" s="293"/>
      <c r="B324" s="297"/>
      <c r="C324" s="297"/>
      <c r="D324" s="306"/>
      <c r="E324" s="308"/>
      <c r="F324" s="340"/>
      <c r="G324" s="342"/>
      <c r="H324" s="342" t="s">
        <v>12</v>
      </c>
      <c r="I324" s="342"/>
      <c r="J324" s="342"/>
      <c r="K324" s="303" t="s">
        <v>13</v>
      </c>
      <c r="L324" s="303"/>
      <c r="M324" s="303"/>
      <c r="N324" s="303"/>
      <c r="O324" s="303"/>
      <c r="P324" s="304" t="s">
        <v>103</v>
      </c>
      <c r="Q324" s="315" t="s">
        <v>12</v>
      </c>
      <c r="R324" s="308" t="s">
        <v>13</v>
      </c>
      <c r="S324" s="308"/>
      <c r="T324" s="266"/>
      <c r="U324" s="237"/>
      <c r="V324" s="237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  <c r="EH324" s="18"/>
      <c r="EI324" s="18"/>
      <c r="EJ324" s="18"/>
      <c r="EK324" s="18"/>
      <c r="EL324" s="18"/>
      <c r="EM324" s="18"/>
      <c r="EN324" s="18"/>
      <c r="EO324" s="18"/>
      <c r="EP324" s="18"/>
      <c r="EQ324" s="18"/>
      <c r="ER324" s="18"/>
      <c r="ES324" s="18"/>
      <c r="ET324" s="18"/>
      <c r="EU324" s="18"/>
      <c r="EV324" s="18"/>
      <c r="EW324" s="18"/>
      <c r="EX324" s="18"/>
      <c r="EY324" s="18"/>
      <c r="EZ324" s="18"/>
      <c r="FA324" s="18"/>
      <c r="FB324" s="18"/>
      <c r="FC324" s="18"/>
      <c r="FD324" s="18"/>
      <c r="FE324" s="18"/>
      <c r="FF324" s="18"/>
      <c r="FG324" s="18"/>
      <c r="FH324" s="18"/>
      <c r="FI324" s="18"/>
      <c r="FJ324" s="18"/>
      <c r="FK324" s="18"/>
      <c r="FL324" s="18"/>
      <c r="FM324" s="18"/>
      <c r="FN324" s="18"/>
      <c r="FO324" s="18"/>
      <c r="FP324" s="18"/>
      <c r="FQ324" s="18"/>
      <c r="FR324" s="18"/>
      <c r="FS324" s="18"/>
      <c r="FT324" s="18"/>
      <c r="FU324" s="18"/>
      <c r="FV324" s="18"/>
      <c r="FW324" s="18"/>
      <c r="FX324" s="18"/>
      <c r="FY324" s="18"/>
      <c r="FZ324" s="18"/>
      <c r="GA324" s="18"/>
      <c r="GB324" s="18"/>
      <c r="GC324" s="18"/>
      <c r="GD324" s="18"/>
      <c r="GE324" s="18"/>
      <c r="GF324" s="18"/>
      <c r="GG324" s="18"/>
      <c r="GH324" s="18"/>
      <c r="GI324" s="18"/>
      <c r="GJ324" s="18"/>
      <c r="GK324" s="18"/>
      <c r="GL324" s="18"/>
      <c r="GM324" s="18"/>
      <c r="GN324" s="18"/>
      <c r="GO324" s="18"/>
      <c r="GP324" s="18"/>
      <c r="GQ324" s="18"/>
      <c r="GR324" s="18"/>
      <c r="GS324" s="18"/>
      <c r="GT324" s="18"/>
      <c r="GU324" s="18"/>
      <c r="GV324" s="18"/>
      <c r="GW324" s="18"/>
      <c r="GX324" s="18"/>
      <c r="GY324" s="18"/>
      <c r="GZ324" s="18"/>
      <c r="HA324" s="18"/>
      <c r="HB324" s="18"/>
      <c r="HC324" s="18"/>
      <c r="HD324" s="18"/>
      <c r="HE324" s="18"/>
      <c r="HF324" s="18"/>
      <c r="HG324" s="18"/>
      <c r="HH324" s="18"/>
      <c r="HI324" s="18"/>
      <c r="HJ324" s="18"/>
      <c r="HK324" s="18"/>
      <c r="HL324" s="18"/>
      <c r="HM324" s="18"/>
      <c r="HN324" s="18"/>
      <c r="HO324" s="18"/>
      <c r="HP324" s="18"/>
      <c r="HQ324" s="18"/>
      <c r="HR324" s="18"/>
    </row>
    <row r="325" spans="1:226" s="75" customFormat="1" ht="66">
      <c r="A325" s="293"/>
      <c r="B325" s="297"/>
      <c r="C325" s="297"/>
      <c r="D325" s="307"/>
      <c r="E325" s="308"/>
      <c r="F325" s="340"/>
      <c r="G325" s="342"/>
      <c r="H325" s="223" t="s">
        <v>16</v>
      </c>
      <c r="I325" s="224" t="s">
        <v>259</v>
      </c>
      <c r="J325" s="225" t="s">
        <v>17</v>
      </c>
      <c r="K325" s="223" t="s">
        <v>264</v>
      </c>
      <c r="L325" s="223" t="s">
        <v>265</v>
      </c>
      <c r="M325" s="226" t="s">
        <v>262</v>
      </c>
      <c r="N325" s="226" t="s">
        <v>263</v>
      </c>
      <c r="O325" s="227" t="s">
        <v>17</v>
      </c>
      <c r="P325" s="304"/>
      <c r="Q325" s="315"/>
      <c r="R325" s="228" t="s">
        <v>18</v>
      </c>
      <c r="S325" s="227" t="s">
        <v>17</v>
      </c>
      <c r="T325" s="266"/>
      <c r="U325" s="237"/>
      <c r="V325" s="237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  <c r="EH325" s="18"/>
      <c r="EI325" s="18"/>
      <c r="EJ325" s="18"/>
      <c r="EK325" s="18"/>
      <c r="EL325" s="18"/>
      <c r="EM325" s="18"/>
      <c r="EN325" s="18"/>
      <c r="EO325" s="18"/>
      <c r="EP325" s="18"/>
      <c r="EQ325" s="18"/>
      <c r="ER325" s="18"/>
      <c r="ES325" s="18"/>
      <c r="ET325" s="18"/>
      <c r="EU325" s="18"/>
      <c r="EV325" s="18"/>
      <c r="EW325" s="18"/>
      <c r="EX325" s="18"/>
      <c r="EY325" s="18"/>
      <c r="EZ325" s="18"/>
      <c r="FA325" s="18"/>
      <c r="FB325" s="18"/>
      <c r="FC325" s="18"/>
      <c r="FD325" s="18"/>
      <c r="FE325" s="18"/>
      <c r="FF325" s="18"/>
      <c r="FG325" s="18"/>
      <c r="FH325" s="18"/>
      <c r="FI325" s="18"/>
      <c r="FJ325" s="18"/>
      <c r="FK325" s="18"/>
      <c r="FL325" s="18"/>
      <c r="FM325" s="18"/>
      <c r="FN325" s="18"/>
      <c r="FO325" s="18"/>
      <c r="FP325" s="18"/>
      <c r="FQ325" s="18"/>
      <c r="FR325" s="18"/>
      <c r="FS325" s="18"/>
      <c r="FT325" s="18"/>
      <c r="FU325" s="18"/>
      <c r="FV325" s="18"/>
      <c r="FW325" s="18"/>
      <c r="FX325" s="18"/>
      <c r="FY325" s="18"/>
      <c r="FZ325" s="18"/>
      <c r="GA325" s="18"/>
      <c r="GB325" s="18"/>
      <c r="GC325" s="18"/>
      <c r="GD325" s="18"/>
      <c r="GE325" s="18"/>
      <c r="GF325" s="18"/>
      <c r="GG325" s="18"/>
      <c r="GH325" s="18"/>
      <c r="GI325" s="18"/>
      <c r="GJ325" s="18"/>
      <c r="GK325" s="18"/>
      <c r="GL325" s="18"/>
      <c r="GM325" s="18"/>
      <c r="GN325" s="18"/>
      <c r="GO325" s="18"/>
      <c r="GP325" s="18"/>
      <c r="GQ325" s="18"/>
      <c r="GR325" s="18"/>
      <c r="GS325" s="18"/>
      <c r="GT325" s="18"/>
      <c r="GU325" s="18"/>
      <c r="GV325" s="18"/>
      <c r="GW325" s="18"/>
      <c r="GX325" s="18"/>
      <c r="GY325" s="18"/>
      <c r="GZ325" s="18"/>
      <c r="HA325" s="18"/>
      <c r="HB325" s="18"/>
      <c r="HC325" s="18"/>
      <c r="HD325" s="18"/>
      <c r="HE325" s="18"/>
      <c r="HF325" s="18"/>
      <c r="HG325" s="18"/>
      <c r="HH325" s="18"/>
      <c r="HI325" s="18"/>
      <c r="HJ325" s="18"/>
      <c r="HK325" s="18"/>
      <c r="HL325" s="18"/>
      <c r="HM325" s="18"/>
      <c r="HN325" s="18"/>
      <c r="HO325" s="18"/>
      <c r="HP325" s="18"/>
      <c r="HQ325" s="18"/>
      <c r="HR325" s="18"/>
    </row>
    <row r="326" spans="1:226" s="84" customFormat="1">
      <c r="A326" s="343">
        <v>1</v>
      </c>
      <c r="B326" s="281" t="s">
        <v>52</v>
      </c>
      <c r="C326" s="229">
        <v>3</v>
      </c>
      <c r="D326" s="191" t="s">
        <v>267</v>
      </c>
      <c r="E326" s="204" t="s">
        <v>54</v>
      </c>
      <c r="F326" s="332" t="s">
        <v>70</v>
      </c>
      <c r="G326" s="199" t="s">
        <v>26</v>
      </c>
      <c r="H326" s="262">
        <v>20</v>
      </c>
      <c r="I326" s="290">
        <v>20</v>
      </c>
      <c r="J326" s="262">
        <v>50</v>
      </c>
      <c r="K326" s="262"/>
      <c r="L326" s="262">
        <v>20</v>
      </c>
      <c r="M326" s="163"/>
      <c r="N326" s="163"/>
      <c r="O326" s="262">
        <v>50</v>
      </c>
      <c r="P326" s="262">
        <v>3</v>
      </c>
      <c r="Q326" s="262">
        <v>3</v>
      </c>
      <c r="R326" s="262">
        <v>1</v>
      </c>
      <c r="S326" s="262">
        <v>2</v>
      </c>
      <c r="T326" s="271">
        <v>5</v>
      </c>
      <c r="U326" s="58"/>
      <c r="V326" s="58"/>
    </row>
    <row r="327" spans="1:226" s="84" customFormat="1">
      <c r="A327" s="343"/>
      <c r="B327" s="281"/>
      <c r="C327" s="229">
        <v>3</v>
      </c>
      <c r="D327" s="191" t="s">
        <v>268</v>
      </c>
      <c r="E327" s="205" t="s">
        <v>252</v>
      </c>
      <c r="F327" s="333"/>
      <c r="G327" s="199" t="s">
        <v>26</v>
      </c>
      <c r="H327" s="263"/>
      <c r="I327" s="291"/>
      <c r="J327" s="263"/>
      <c r="K327" s="263"/>
      <c r="L327" s="263"/>
      <c r="M327" s="163"/>
      <c r="N327" s="163"/>
      <c r="O327" s="263"/>
      <c r="P327" s="289"/>
      <c r="Q327" s="263"/>
      <c r="R327" s="263"/>
      <c r="S327" s="263"/>
      <c r="T327" s="272"/>
      <c r="U327" s="58"/>
      <c r="V327" s="58"/>
    </row>
    <row r="328" spans="1:226" s="84" customFormat="1">
      <c r="A328" s="343">
        <v>2</v>
      </c>
      <c r="B328" s="281"/>
      <c r="C328" s="229">
        <v>4</v>
      </c>
      <c r="D328" s="191" t="s">
        <v>270</v>
      </c>
      <c r="E328" s="277" t="s">
        <v>83</v>
      </c>
      <c r="F328" s="278" t="s">
        <v>70</v>
      </c>
      <c r="G328" s="155" t="s">
        <v>22</v>
      </c>
      <c r="H328" s="279">
        <v>30</v>
      </c>
      <c r="I328" s="210">
        <v>15</v>
      </c>
      <c r="J328" s="185">
        <v>10</v>
      </c>
      <c r="K328" s="185">
        <v>15</v>
      </c>
      <c r="L328" s="185"/>
      <c r="M328" s="185"/>
      <c r="N328" s="185"/>
      <c r="O328" s="185">
        <v>10</v>
      </c>
      <c r="P328" s="274">
        <v>3</v>
      </c>
      <c r="Q328" s="185">
        <v>1</v>
      </c>
      <c r="R328" s="185">
        <v>0.6</v>
      </c>
      <c r="S328" s="185">
        <v>0.4</v>
      </c>
      <c r="T328" s="194"/>
      <c r="U328" s="58"/>
      <c r="V328" s="58"/>
    </row>
    <row r="329" spans="1:226" s="84" customFormat="1">
      <c r="A329" s="343"/>
      <c r="B329" s="281"/>
      <c r="C329" s="229">
        <v>4</v>
      </c>
      <c r="D329" s="191" t="s">
        <v>271</v>
      </c>
      <c r="E329" s="277"/>
      <c r="F329" s="278"/>
      <c r="G329" s="155" t="s">
        <v>26</v>
      </c>
      <c r="H329" s="279"/>
      <c r="I329" s="210">
        <v>15</v>
      </c>
      <c r="J329" s="185">
        <v>35</v>
      </c>
      <c r="K329" s="185"/>
      <c r="L329" s="185">
        <v>15</v>
      </c>
      <c r="M329" s="185"/>
      <c r="N329" s="185"/>
      <c r="O329" s="185">
        <v>35</v>
      </c>
      <c r="P329" s="275"/>
      <c r="Q329" s="185">
        <v>2</v>
      </c>
      <c r="R329" s="185">
        <v>0.6</v>
      </c>
      <c r="S329" s="185">
        <v>1.4</v>
      </c>
      <c r="T329" s="194"/>
      <c r="U329" s="58"/>
      <c r="V329" s="58"/>
    </row>
    <row r="330" spans="1:226">
      <c r="A330" s="171">
        <v>3</v>
      </c>
      <c r="B330" s="281"/>
      <c r="C330" s="229">
        <v>4</v>
      </c>
      <c r="D330" s="191" t="s">
        <v>272</v>
      </c>
      <c r="E330" s="277" t="s">
        <v>253</v>
      </c>
      <c r="F330" s="278" t="s">
        <v>70</v>
      </c>
      <c r="G330" s="155" t="s">
        <v>22</v>
      </c>
      <c r="H330" s="279">
        <v>30</v>
      </c>
      <c r="I330" s="210">
        <v>15</v>
      </c>
      <c r="J330" s="185">
        <v>10</v>
      </c>
      <c r="K330" s="185">
        <v>15</v>
      </c>
      <c r="L330" s="185"/>
      <c r="M330" s="185"/>
      <c r="N330" s="185"/>
      <c r="O330" s="185">
        <v>10</v>
      </c>
      <c r="P330" s="275"/>
      <c r="Q330" s="185">
        <v>1</v>
      </c>
      <c r="R330" s="185">
        <v>0.6</v>
      </c>
      <c r="S330" s="185">
        <v>0.4</v>
      </c>
      <c r="T330" s="194"/>
      <c r="U330" s="58"/>
      <c r="V330" s="58"/>
    </row>
    <row r="331" spans="1:226">
      <c r="A331" s="171">
        <v>4</v>
      </c>
      <c r="B331" s="281"/>
      <c r="C331" s="229">
        <v>4</v>
      </c>
      <c r="D331" s="191" t="s">
        <v>273</v>
      </c>
      <c r="E331" s="277"/>
      <c r="F331" s="278"/>
      <c r="G331" s="155" t="s">
        <v>26</v>
      </c>
      <c r="H331" s="279"/>
      <c r="I331" s="210">
        <v>15</v>
      </c>
      <c r="J331" s="185">
        <v>35</v>
      </c>
      <c r="K331" s="185"/>
      <c r="L331" s="185">
        <v>15</v>
      </c>
      <c r="M331" s="185"/>
      <c r="N331" s="185"/>
      <c r="O331" s="185">
        <v>35</v>
      </c>
      <c r="P331" s="276"/>
      <c r="Q331" s="185">
        <v>2</v>
      </c>
      <c r="R331" s="185">
        <v>0.6</v>
      </c>
      <c r="S331" s="185">
        <v>1.4</v>
      </c>
      <c r="T331" s="194"/>
      <c r="U331" s="58"/>
      <c r="V331" s="58"/>
    </row>
    <row r="332" spans="1:226" ht="33.75">
      <c r="A332" s="171">
        <v>5</v>
      </c>
      <c r="B332" s="349" t="s">
        <v>74</v>
      </c>
      <c r="C332" s="229">
        <v>5</v>
      </c>
      <c r="D332" s="191" t="s">
        <v>278</v>
      </c>
      <c r="E332" s="207" t="s">
        <v>242</v>
      </c>
      <c r="F332" s="208" t="s">
        <v>70</v>
      </c>
      <c r="G332" s="273" t="s">
        <v>26</v>
      </c>
      <c r="H332" s="261">
        <v>15</v>
      </c>
      <c r="I332" s="284">
        <v>15</v>
      </c>
      <c r="J332" s="261">
        <v>60</v>
      </c>
      <c r="K332" s="262"/>
      <c r="L332" s="261">
        <v>15</v>
      </c>
      <c r="M332" s="262"/>
      <c r="N332" s="262"/>
      <c r="O332" s="261">
        <v>60</v>
      </c>
      <c r="P332" s="261">
        <v>3</v>
      </c>
      <c r="Q332" s="261">
        <v>3</v>
      </c>
      <c r="R332" s="261">
        <v>0.6</v>
      </c>
      <c r="S332" s="261">
        <v>2.4</v>
      </c>
      <c r="T332" s="280"/>
      <c r="U332" s="58"/>
      <c r="V332" s="58"/>
    </row>
    <row r="333" spans="1:226" ht="33.75">
      <c r="A333" s="171">
        <v>6</v>
      </c>
      <c r="B333" s="349"/>
      <c r="C333" s="229">
        <v>5</v>
      </c>
      <c r="D333" s="191" t="s">
        <v>279</v>
      </c>
      <c r="E333" s="207" t="s">
        <v>243</v>
      </c>
      <c r="F333" s="208" t="s">
        <v>70</v>
      </c>
      <c r="G333" s="273"/>
      <c r="H333" s="261"/>
      <c r="I333" s="284"/>
      <c r="J333" s="261"/>
      <c r="K333" s="263"/>
      <c r="L333" s="261"/>
      <c r="M333" s="263"/>
      <c r="N333" s="263"/>
      <c r="O333" s="261"/>
      <c r="P333" s="261"/>
      <c r="Q333" s="261"/>
      <c r="R333" s="261"/>
      <c r="S333" s="261"/>
      <c r="T333" s="280"/>
      <c r="U333" s="58"/>
      <c r="V333" s="58"/>
    </row>
    <row r="334" spans="1:226" s="84" customFormat="1">
      <c r="A334" s="171">
        <v>7</v>
      </c>
      <c r="B334" s="349"/>
      <c r="C334" s="230">
        <v>6</v>
      </c>
      <c r="D334" s="191" t="s">
        <v>280</v>
      </c>
      <c r="E334" s="124" t="s">
        <v>254</v>
      </c>
      <c r="F334" s="125" t="s">
        <v>70</v>
      </c>
      <c r="G334" s="273" t="s">
        <v>26</v>
      </c>
      <c r="H334" s="261">
        <v>15</v>
      </c>
      <c r="I334" s="337">
        <v>15</v>
      </c>
      <c r="J334" s="261">
        <v>60</v>
      </c>
      <c r="K334" s="287"/>
      <c r="L334" s="261">
        <v>15</v>
      </c>
      <c r="M334" s="262"/>
      <c r="N334" s="262"/>
      <c r="O334" s="261">
        <v>60</v>
      </c>
      <c r="P334" s="261">
        <v>3</v>
      </c>
      <c r="Q334" s="261">
        <v>3</v>
      </c>
      <c r="R334" s="261">
        <v>0.6</v>
      </c>
      <c r="S334" s="261">
        <v>2.4</v>
      </c>
      <c r="T334" s="271"/>
      <c r="U334" s="58"/>
      <c r="V334" s="58"/>
    </row>
    <row r="335" spans="1:226" s="84" customFormat="1">
      <c r="A335" s="171">
        <v>8</v>
      </c>
      <c r="B335" s="349"/>
      <c r="C335" s="230">
        <v>6</v>
      </c>
      <c r="D335" s="190" t="s">
        <v>234</v>
      </c>
      <c r="E335" s="127" t="s">
        <v>88</v>
      </c>
      <c r="F335" s="125" t="s">
        <v>70</v>
      </c>
      <c r="G335" s="273"/>
      <c r="H335" s="261"/>
      <c r="I335" s="337"/>
      <c r="J335" s="261"/>
      <c r="K335" s="288"/>
      <c r="L335" s="261"/>
      <c r="M335" s="263"/>
      <c r="N335" s="263"/>
      <c r="O335" s="261"/>
      <c r="P335" s="261"/>
      <c r="Q335" s="261"/>
      <c r="R335" s="261"/>
      <c r="S335" s="261"/>
      <c r="T335" s="272"/>
      <c r="U335" s="58"/>
      <c r="V335" s="58"/>
    </row>
    <row r="336" spans="1:226" s="84" customFormat="1">
      <c r="A336" s="171">
        <v>9</v>
      </c>
      <c r="B336" s="349"/>
      <c r="C336" s="230">
        <v>6</v>
      </c>
      <c r="D336" s="191" t="s">
        <v>285</v>
      </c>
      <c r="E336" s="114" t="s">
        <v>91</v>
      </c>
      <c r="F336" s="209" t="s">
        <v>70</v>
      </c>
      <c r="G336" s="282" t="s">
        <v>26</v>
      </c>
      <c r="H336" s="262">
        <v>10</v>
      </c>
      <c r="I336" s="285">
        <v>10</v>
      </c>
      <c r="J336" s="262">
        <v>40</v>
      </c>
      <c r="K336" s="262"/>
      <c r="L336" s="262">
        <v>10</v>
      </c>
      <c r="M336" s="262"/>
      <c r="N336" s="262"/>
      <c r="O336" s="262">
        <v>40</v>
      </c>
      <c r="P336" s="262">
        <v>2</v>
      </c>
      <c r="Q336" s="262">
        <v>2</v>
      </c>
      <c r="R336" s="262">
        <v>0.4</v>
      </c>
      <c r="S336" s="262">
        <v>1.6</v>
      </c>
      <c r="T336" s="173"/>
      <c r="U336" s="58"/>
      <c r="V336" s="58"/>
    </row>
    <row r="337" spans="1:226" s="84" customFormat="1">
      <c r="A337" s="171">
        <v>10</v>
      </c>
      <c r="B337" s="349"/>
      <c r="C337" s="230">
        <v>6</v>
      </c>
      <c r="D337" s="191" t="s">
        <v>286</v>
      </c>
      <c r="E337" s="114" t="s">
        <v>87</v>
      </c>
      <c r="F337" s="209" t="s">
        <v>70</v>
      </c>
      <c r="G337" s="283"/>
      <c r="H337" s="263"/>
      <c r="I337" s="286"/>
      <c r="J337" s="263"/>
      <c r="K337" s="263"/>
      <c r="L337" s="263"/>
      <c r="M337" s="263"/>
      <c r="N337" s="263"/>
      <c r="O337" s="263"/>
      <c r="P337" s="263"/>
      <c r="Q337" s="263"/>
      <c r="R337" s="263"/>
      <c r="S337" s="263"/>
      <c r="T337" s="174"/>
      <c r="U337" s="58"/>
      <c r="V337" s="58"/>
    </row>
    <row r="338" spans="1:226" ht="22.5">
      <c r="A338" s="171">
        <v>11</v>
      </c>
      <c r="B338" s="349"/>
      <c r="C338" s="230">
        <v>6</v>
      </c>
      <c r="D338" s="191" t="s">
        <v>287</v>
      </c>
      <c r="E338" s="207" t="s">
        <v>255</v>
      </c>
      <c r="F338" s="208" t="s">
        <v>70</v>
      </c>
      <c r="G338" s="273" t="s">
        <v>26</v>
      </c>
      <c r="H338" s="261">
        <v>15</v>
      </c>
      <c r="I338" s="284">
        <v>15</v>
      </c>
      <c r="J338" s="261">
        <v>60</v>
      </c>
      <c r="K338" s="262"/>
      <c r="L338" s="261">
        <v>15</v>
      </c>
      <c r="M338" s="262"/>
      <c r="N338" s="262"/>
      <c r="O338" s="261">
        <v>60</v>
      </c>
      <c r="P338" s="261">
        <v>3</v>
      </c>
      <c r="Q338" s="261">
        <v>3</v>
      </c>
      <c r="R338" s="261">
        <v>0.6</v>
      </c>
      <c r="S338" s="261">
        <v>2.4</v>
      </c>
      <c r="T338" s="270"/>
      <c r="U338" s="58"/>
      <c r="V338" s="58"/>
    </row>
    <row r="339" spans="1:226" ht="22.5">
      <c r="A339" s="171">
        <v>12</v>
      </c>
      <c r="B339" s="349"/>
      <c r="C339" s="230">
        <v>6</v>
      </c>
      <c r="D339" s="190" t="s">
        <v>212</v>
      </c>
      <c r="E339" s="207" t="s">
        <v>244</v>
      </c>
      <c r="F339" s="208" t="s">
        <v>70</v>
      </c>
      <c r="G339" s="273"/>
      <c r="H339" s="261"/>
      <c r="I339" s="284"/>
      <c r="J339" s="261"/>
      <c r="K339" s="263"/>
      <c r="L339" s="261"/>
      <c r="M339" s="263"/>
      <c r="N339" s="263"/>
      <c r="O339" s="261"/>
      <c r="P339" s="261"/>
      <c r="Q339" s="261"/>
      <c r="R339" s="261"/>
      <c r="S339" s="261"/>
      <c r="T339" s="270"/>
      <c r="U339" s="58"/>
      <c r="V339" s="58"/>
    </row>
    <row r="340" spans="1:226">
      <c r="A340" s="171">
        <v>13</v>
      </c>
      <c r="B340" s="349"/>
      <c r="C340" s="230">
        <v>6</v>
      </c>
      <c r="D340" s="190" t="s">
        <v>213</v>
      </c>
      <c r="E340" s="207" t="s">
        <v>245</v>
      </c>
      <c r="F340" s="208" t="s">
        <v>70</v>
      </c>
      <c r="G340" s="273" t="s">
        <v>26</v>
      </c>
      <c r="H340" s="261">
        <v>15</v>
      </c>
      <c r="I340" s="284">
        <v>15</v>
      </c>
      <c r="J340" s="261">
        <v>40</v>
      </c>
      <c r="K340" s="262"/>
      <c r="L340" s="261">
        <v>15</v>
      </c>
      <c r="M340" s="262"/>
      <c r="N340" s="262"/>
      <c r="O340" s="261">
        <v>40</v>
      </c>
      <c r="P340" s="261">
        <v>2</v>
      </c>
      <c r="Q340" s="261">
        <v>2</v>
      </c>
      <c r="R340" s="261">
        <v>0.5</v>
      </c>
      <c r="S340" s="261">
        <v>1.5</v>
      </c>
      <c r="T340" s="270"/>
      <c r="U340" s="58"/>
      <c r="V340" s="58"/>
    </row>
    <row r="341" spans="1:226" ht="22.5">
      <c r="A341" s="171">
        <v>14</v>
      </c>
      <c r="B341" s="335"/>
      <c r="C341" s="230">
        <v>6</v>
      </c>
      <c r="D341" s="190" t="s">
        <v>214</v>
      </c>
      <c r="E341" s="207" t="s">
        <v>246</v>
      </c>
      <c r="F341" s="208" t="s">
        <v>70</v>
      </c>
      <c r="G341" s="273"/>
      <c r="H341" s="261"/>
      <c r="I341" s="284"/>
      <c r="J341" s="261"/>
      <c r="K341" s="263"/>
      <c r="L341" s="261"/>
      <c r="M341" s="263"/>
      <c r="N341" s="263"/>
      <c r="O341" s="261"/>
      <c r="P341" s="261"/>
      <c r="Q341" s="261"/>
      <c r="R341" s="261"/>
      <c r="S341" s="261"/>
      <c r="T341" s="270"/>
      <c r="U341" s="58"/>
      <c r="V341" s="58"/>
    </row>
    <row r="342" spans="1:226" ht="14.25" customHeight="1">
      <c r="A342" s="267" t="s">
        <v>104</v>
      </c>
      <c r="B342" s="268"/>
      <c r="C342" s="268"/>
      <c r="D342" s="268"/>
      <c r="E342" s="268"/>
      <c r="F342" s="268"/>
      <c r="G342" s="269"/>
      <c r="H342" s="234">
        <f>SUM(H326:H341)</f>
        <v>150</v>
      </c>
      <c r="I342" s="234">
        <f t="shared" ref="I342:T342" si="20">SUM(I326:I341)</f>
        <v>150</v>
      </c>
      <c r="J342" s="234">
        <f t="shared" si="20"/>
        <v>400</v>
      </c>
      <c r="K342" s="234">
        <f t="shared" si="20"/>
        <v>30</v>
      </c>
      <c r="L342" s="234">
        <f t="shared" si="20"/>
        <v>120</v>
      </c>
      <c r="M342" s="234">
        <f t="shared" si="20"/>
        <v>0</v>
      </c>
      <c r="N342" s="234">
        <f t="shared" si="20"/>
        <v>0</v>
      </c>
      <c r="O342" s="234">
        <f t="shared" si="20"/>
        <v>400</v>
      </c>
      <c r="P342" s="234">
        <f t="shared" si="20"/>
        <v>19</v>
      </c>
      <c r="Q342" s="234">
        <f t="shared" si="20"/>
        <v>22</v>
      </c>
      <c r="R342" s="234">
        <f t="shared" si="20"/>
        <v>6.1</v>
      </c>
      <c r="S342" s="234">
        <f t="shared" si="20"/>
        <v>15.9</v>
      </c>
      <c r="T342" s="234">
        <f t="shared" si="20"/>
        <v>5</v>
      </c>
      <c r="U342" s="58"/>
      <c r="V342" s="58"/>
    </row>
    <row r="343" spans="1:226">
      <c r="U343" s="58"/>
      <c r="V343" s="58"/>
    </row>
    <row r="344" spans="1:226">
      <c r="A344" s="264" t="s">
        <v>173</v>
      </c>
      <c r="B344" s="264"/>
      <c r="C344" s="264"/>
      <c r="D344" s="264"/>
      <c r="E344" s="264"/>
      <c r="F344" s="264"/>
      <c r="G344" s="264"/>
      <c r="H344" s="264"/>
      <c r="I344" s="264"/>
      <c r="J344" s="264"/>
      <c r="K344" s="264"/>
      <c r="L344" s="264"/>
      <c r="M344" s="264"/>
      <c r="N344" s="264"/>
      <c r="O344" s="264"/>
      <c r="P344" s="264"/>
      <c r="Q344" s="264"/>
      <c r="R344" s="264"/>
      <c r="S344" s="264"/>
      <c r="T344" s="264"/>
      <c r="U344" s="58"/>
      <c r="V344" s="58"/>
    </row>
    <row r="345" spans="1:226" s="75" customFormat="1" ht="14.25" customHeight="1">
      <c r="A345" s="292" t="s">
        <v>3</v>
      </c>
      <c r="B345" s="296" t="s">
        <v>4</v>
      </c>
      <c r="C345" s="296" t="s">
        <v>5</v>
      </c>
      <c r="D345" s="305" t="s">
        <v>101</v>
      </c>
      <c r="E345" s="338" t="s">
        <v>102</v>
      </c>
      <c r="F345" s="339" t="s">
        <v>8</v>
      </c>
      <c r="G345" s="341" t="s">
        <v>9</v>
      </c>
      <c r="H345" s="341" t="s">
        <v>10</v>
      </c>
      <c r="I345" s="341"/>
      <c r="J345" s="341"/>
      <c r="K345" s="341"/>
      <c r="L345" s="341"/>
      <c r="M345" s="341"/>
      <c r="N345" s="341"/>
      <c r="O345" s="341"/>
      <c r="P345" s="338" t="s">
        <v>11</v>
      </c>
      <c r="Q345" s="338"/>
      <c r="R345" s="338"/>
      <c r="S345" s="338"/>
      <c r="T345" s="265" t="s">
        <v>185</v>
      </c>
      <c r="U345" s="237"/>
      <c r="V345" s="237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DV345" s="18"/>
      <c r="DW345" s="18"/>
      <c r="DX345" s="18"/>
      <c r="DY345" s="18"/>
      <c r="DZ345" s="18"/>
      <c r="EA345" s="18"/>
      <c r="EB345" s="18"/>
      <c r="EC345" s="18"/>
      <c r="ED345" s="18"/>
      <c r="EE345" s="18"/>
      <c r="EF345" s="18"/>
      <c r="EG345" s="18"/>
      <c r="EH345" s="18"/>
      <c r="EI345" s="18"/>
      <c r="EJ345" s="18"/>
      <c r="EK345" s="18"/>
      <c r="EL345" s="18"/>
      <c r="EM345" s="18"/>
      <c r="EN345" s="18"/>
      <c r="EO345" s="18"/>
      <c r="EP345" s="18"/>
      <c r="EQ345" s="18"/>
      <c r="ER345" s="18"/>
      <c r="ES345" s="18"/>
      <c r="ET345" s="18"/>
      <c r="EU345" s="18"/>
      <c r="EV345" s="18"/>
      <c r="EW345" s="18"/>
      <c r="EX345" s="18"/>
      <c r="EY345" s="18"/>
      <c r="EZ345" s="18"/>
      <c r="FA345" s="18"/>
      <c r="FB345" s="18"/>
      <c r="FC345" s="18"/>
      <c r="FD345" s="18"/>
      <c r="FE345" s="18"/>
      <c r="FF345" s="18"/>
      <c r="FG345" s="18"/>
      <c r="FH345" s="18"/>
      <c r="FI345" s="18"/>
      <c r="FJ345" s="18"/>
      <c r="FK345" s="18"/>
      <c r="FL345" s="18"/>
      <c r="FM345" s="18"/>
      <c r="FN345" s="18"/>
      <c r="FO345" s="18"/>
      <c r="FP345" s="18"/>
      <c r="FQ345" s="18"/>
      <c r="FR345" s="18"/>
      <c r="FS345" s="18"/>
      <c r="FT345" s="18"/>
      <c r="FU345" s="18"/>
      <c r="FV345" s="18"/>
      <c r="FW345" s="18"/>
      <c r="FX345" s="18"/>
      <c r="FY345" s="18"/>
      <c r="FZ345" s="18"/>
      <c r="GA345" s="18"/>
      <c r="GB345" s="18"/>
      <c r="GC345" s="18"/>
      <c r="GD345" s="18"/>
      <c r="GE345" s="18"/>
      <c r="GF345" s="18"/>
      <c r="GG345" s="18"/>
      <c r="GH345" s="18"/>
      <c r="GI345" s="18"/>
      <c r="GJ345" s="18"/>
      <c r="GK345" s="18"/>
      <c r="GL345" s="18"/>
      <c r="GM345" s="18"/>
      <c r="GN345" s="18"/>
      <c r="GO345" s="18"/>
      <c r="GP345" s="18"/>
      <c r="GQ345" s="18"/>
      <c r="GR345" s="18"/>
      <c r="GS345" s="18"/>
      <c r="GT345" s="18"/>
      <c r="GU345" s="18"/>
      <c r="GV345" s="18"/>
      <c r="GW345" s="18"/>
      <c r="GX345" s="18"/>
      <c r="GY345" s="18"/>
      <c r="GZ345" s="18"/>
      <c r="HA345" s="18"/>
      <c r="HB345" s="18"/>
      <c r="HC345" s="18"/>
      <c r="HD345" s="18"/>
      <c r="HE345" s="18"/>
      <c r="HF345" s="18"/>
      <c r="HG345" s="18"/>
      <c r="HH345" s="18"/>
      <c r="HI345" s="18"/>
      <c r="HJ345" s="18"/>
      <c r="HK345" s="18"/>
      <c r="HL345" s="18"/>
      <c r="HM345" s="18"/>
      <c r="HN345" s="18"/>
      <c r="HO345" s="18"/>
      <c r="HP345" s="18"/>
      <c r="HQ345" s="18"/>
      <c r="HR345" s="18"/>
    </row>
    <row r="346" spans="1:226" s="75" customFormat="1" ht="14.25" customHeight="1">
      <c r="A346" s="293"/>
      <c r="B346" s="297"/>
      <c r="C346" s="297"/>
      <c r="D346" s="306"/>
      <c r="E346" s="308"/>
      <c r="F346" s="340"/>
      <c r="G346" s="342"/>
      <c r="H346" s="342" t="s">
        <v>12</v>
      </c>
      <c r="I346" s="342"/>
      <c r="J346" s="342"/>
      <c r="K346" s="303" t="s">
        <v>13</v>
      </c>
      <c r="L346" s="303"/>
      <c r="M346" s="303"/>
      <c r="N346" s="303"/>
      <c r="O346" s="303"/>
      <c r="P346" s="304" t="s">
        <v>103</v>
      </c>
      <c r="Q346" s="315" t="s">
        <v>12</v>
      </c>
      <c r="R346" s="308" t="s">
        <v>13</v>
      </c>
      <c r="S346" s="308"/>
      <c r="T346" s="266"/>
      <c r="U346" s="237"/>
      <c r="V346" s="237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  <c r="DQ346" s="18"/>
      <c r="DR346" s="18"/>
      <c r="DS346" s="18"/>
      <c r="DT346" s="18"/>
      <c r="DU346" s="18"/>
      <c r="DV346" s="18"/>
      <c r="DW346" s="18"/>
      <c r="DX346" s="18"/>
      <c r="DY346" s="18"/>
      <c r="DZ346" s="18"/>
      <c r="EA346" s="18"/>
      <c r="EB346" s="18"/>
      <c r="EC346" s="18"/>
      <c r="ED346" s="18"/>
      <c r="EE346" s="18"/>
      <c r="EF346" s="18"/>
      <c r="EG346" s="18"/>
      <c r="EH346" s="18"/>
      <c r="EI346" s="18"/>
      <c r="EJ346" s="18"/>
      <c r="EK346" s="18"/>
      <c r="EL346" s="18"/>
      <c r="EM346" s="18"/>
      <c r="EN346" s="18"/>
      <c r="EO346" s="18"/>
      <c r="EP346" s="18"/>
      <c r="EQ346" s="18"/>
      <c r="ER346" s="18"/>
      <c r="ES346" s="18"/>
      <c r="ET346" s="18"/>
      <c r="EU346" s="18"/>
      <c r="EV346" s="18"/>
      <c r="EW346" s="18"/>
      <c r="EX346" s="18"/>
      <c r="EY346" s="18"/>
      <c r="EZ346" s="18"/>
      <c r="FA346" s="18"/>
      <c r="FB346" s="18"/>
      <c r="FC346" s="18"/>
      <c r="FD346" s="18"/>
      <c r="FE346" s="18"/>
      <c r="FF346" s="18"/>
      <c r="FG346" s="18"/>
      <c r="FH346" s="18"/>
      <c r="FI346" s="18"/>
      <c r="FJ346" s="18"/>
      <c r="FK346" s="18"/>
      <c r="FL346" s="18"/>
      <c r="FM346" s="18"/>
      <c r="FN346" s="18"/>
      <c r="FO346" s="18"/>
      <c r="FP346" s="18"/>
      <c r="FQ346" s="18"/>
      <c r="FR346" s="18"/>
      <c r="FS346" s="18"/>
      <c r="FT346" s="18"/>
      <c r="FU346" s="18"/>
      <c r="FV346" s="18"/>
      <c r="FW346" s="18"/>
      <c r="FX346" s="18"/>
      <c r="FY346" s="18"/>
      <c r="FZ346" s="18"/>
      <c r="GA346" s="18"/>
      <c r="GB346" s="18"/>
      <c r="GC346" s="18"/>
      <c r="GD346" s="18"/>
      <c r="GE346" s="18"/>
      <c r="GF346" s="18"/>
      <c r="GG346" s="18"/>
      <c r="GH346" s="18"/>
      <c r="GI346" s="18"/>
      <c r="GJ346" s="18"/>
      <c r="GK346" s="18"/>
      <c r="GL346" s="18"/>
      <c r="GM346" s="18"/>
      <c r="GN346" s="18"/>
      <c r="GO346" s="18"/>
      <c r="GP346" s="18"/>
      <c r="GQ346" s="18"/>
      <c r="GR346" s="18"/>
      <c r="GS346" s="18"/>
      <c r="GT346" s="18"/>
      <c r="GU346" s="18"/>
      <c r="GV346" s="18"/>
      <c r="GW346" s="18"/>
      <c r="GX346" s="18"/>
      <c r="GY346" s="18"/>
      <c r="GZ346" s="18"/>
      <c r="HA346" s="18"/>
      <c r="HB346" s="18"/>
      <c r="HC346" s="18"/>
      <c r="HD346" s="18"/>
      <c r="HE346" s="18"/>
      <c r="HF346" s="18"/>
      <c r="HG346" s="18"/>
      <c r="HH346" s="18"/>
      <c r="HI346" s="18"/>
      <c r="HJ346" s="18"/>
      <c r="HK346" s="18"/>
      <c r="HL346" s="18"/>
      <c r="HM346" s="18"/>
      <c r="HN346" s="18"/>
      <c r="HO346" s="18"/>
      <c r="HP346" s="18"/>
      <c r="HQ346" s="18"/>
      <c r="HR346" s="18"/>
    </row>
    <row r="347" spans="1:226" s="75" customFormat="1" ht="66">
      <c r="A347" s="293"/>
      <c r="B347" s="297"/>
      <c r="C347" s="297"/>
      <c r="D347" s="307"/>
      <c r="E347" s="308"/>
      <c r="F347" s="340"/>
      <c r="G347" s="342"/>
      <c r="H347" s="223" t="s">
        <v>16</v>
      </c>
      <c r="I347" s="224" t="s">
        <v>259</v>
      </c>
      <c r="J347" s="225" t="s">
        <v>17</v>
      </c>
      <c r="K347" s="223" t="s">
        <v>264</v>
      </c>
      <c r="L347" s="223" t="s">
        <v>265</v>
      </c>
      <c r="M347" s="226" t="s">
        <v>262</v>
      </c>
      <c r="N347" s="226" t="s">
        <v>263</v>
      </c>
      <c r="O347" s="227" t="s">
        <v>17</v>
      </c>
      <c r="P347" s="304"/>
      <c r="Q347" s="315"/>
      <c r="R347" s="228" t="s">
        <v>18</v>
      </c>
      <c r="S347" s="227" t="s">
        <v>17</v>
      </c>
      <c r="T347" s="266"/>
      <c r="U347" s="237"/>
      <c r="V347" s="237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  <c r="EA347" s="18"/>
      <c r="EB347" s="18"/>
      <c r="EC347" s="18"/>
      <c r="ED347" s="18"/>
      <c r="EE347" s="18"/>
      <c r="EF347" s="18"/>
      <c r="EG347" s="18"/>
      <c r="EH347" s="18"/>
      <c r="EI347" s="18"/>
      <c r="EJ347" s="18"/>
      <c r="EK347" s="18"/>
      <c r="EL347" s="18"/>
      <c r="EM347" s="18"/>
      <c r="EN347" s="18"/>
      <c r="EO347" s="18"/>
      <c r="EP347" s="18"/>
      <c r="EQ347" s="18"/>
      <c r="ER347" s="18"/>
      <c r="ES347" s="18"/>
      <c r="ET347" s="18"/>
      <c r="EU347" s="18"/>
      <c r="EV347" s="18"/>
      <c r="EW347" s="18"/>
      <c r="EX347" s="18"/>
      <c r="EY347" s="18"/>
      <c r="EZ347" s="18"/>
      <c r="FA347" s="18"/>
      <c r="FB347" s="18"/>
      <c r="FC347" s="18"/>
      <c r="FD347" s="18"/>
      <c r="FE347" s="18"/>
      <c r="FF347" s="18"/>
      <c r="FG347" s="18"/>
      <c r="FH347" s="18"/>
      <c r="FI347" s="18"/>
      <c r="FJ347" s="18"/>
      <c r="FK347" s="18"/>
      <c r="FL347" s="18"/>
      <c r="FM347" s="18"/>
      <c r="FN347" s="18"/>
      <c r="FO347" s="18"/>
      <c r="FP347" s="18"/>
      <c r="FQ347" s="18"/>
      <c r="FR347" s="18"/>
      <c r="FS347" s="18"/>
      <c r="FT347" s="18"/>
      <c r="FU347" s="18"/>
      <c r="FV347" s="18"/>
      <c r="FW347" s="18"/>
      <c r="FX347" s="18"/>
      <c r="FY347" s="18"/>
      <c r="FZ347" s="18"/>
      <c r="GA347" s="18"/>
      <c r="GB347" s="18"/>
      <c r="GC347" s="18"/>
      <c r="GD347" s="18"/>
      <c r="GE347" s="18"/>
      <c r="GF347" s="18"/>
      <c r="GG347" s="18"/>
      <c r="GH347" s="18"/>
      <c r="GI347" s="18"/>
      <c r="GJ347" s="18"/>
      <c r="GK347" s="18"/>
      <c r="GL347" s="18"/>
      <c r="GM347" s="18"/>
      <c r="GN347" s="18"/>
      <c r="GO347" s="18"/>
      <c r="GP347" s="18"/>
      <c r="GQ347" s="18"/>
      <c r="GR347" s="18"/>
      <c r="GS347" s="18"/>
      <c r="GT347" s="18"/>
      <c r="GU347" s="18"/>
      <c r="GV347" s="18"/>
      <c r="GW347" s="18"/>
      <c r="GX347" s="18"/>
      <c r="GY347" s="18"/>
      <c r="GZ347" s="18"/>
      <c r="HA347" s="18"/>
      <c r="HB347" s="18"/>
      <c r="HC347" s="18"/>
      <c r="HD347" s="18"/>
      <c r="HE347" s="18"/>
      <c r="HF347" s="18"/>
      <c r="HG347" s="18"/>
      <c r="HH347" s="18"/>
      <c r="HI347" s="18"/>
      <c r="HJ347" s="18"/>
      <c r="HK347" s="18"/>
      <c r="HL347" s="18"/>
      <c r="HM347" s="18"/>
      <c r="HN347" s="18"/>
      <c r="HO347" s="18"/>
      <c r="HP347" s="18"/>
      <c r="HQ347" s="18"/>
      <c r="HR347" s="18"/>
    </row>
    <row r="348" spans="1:226">
      <c r="A348" s="362">
        <v>1</v>
      </c>
      <c r="B348" s="164" t="s">
        <v>52</v>
      </c>
      <c r="C348" s="134">
        <v>4</v>
      </c>
      <c r="D348" s="190" t="s">
        <v>200</v>
      </c>
      <c r="E348" s="200" t="s">
        <v>69</v>
      </c>
      <c r="F348" s="206" t="s">
        <v>161</v>
      </c>
      <c r="G348" s="163" t="s">
        <v>26</v>
      </c>
      <c r="H348" s="163">
        <v>15</v>
      </c>
      <c r="I348" s="101">
        <v>15</v>
      </c>
      <c r="J348" s="163">
        <v>15</v>
      </c>
      <c r="K348" s="163"/>
      <c r="L348" s="163"/>
      <c r="M348" s="163"/>
      <c r="N348" s="163">
        <v>15</v>
      </c>
      <c r="O348" s="163">
        <v>15</v>
      </c>
      <c r="P348" s="163">
        <v>1</v>
      </c>
      <c r="Q348" s="163">
        <v>1</v>
      </c>
      <c r="R348" s="163">
        <v>0.5</v>
      </c>
      <c r="S348" s="163">
        <v>0.5</v>
      </c>
      <c r="T348" s="180"/>
      <c r="U348" s="58"/>
      <c r="V348" s="58"/>
    </row>
    <row r="349" spans="1:226">
      <c r="A349" s="362"/>
      <c r="B349" s="331" t="s">
        <v>74</v>
      </c>
      <c r="C349" s="134">
        <v>5</v>
      </c>
      <c r="D349" s="190" t="s">
        <v>247</v>
      </c>
      <c r="E349" s="200" t="s">
        <v>69</v>
      </c>
      <c r="F349" s="201" t="s">
        <v>161</v>
      </c>
      <c r="G349" s="199" t="s">
        <v>26</v>
      </c>
      <c r="H349" s="163">
        <v>15</v>
      </c>
      <c r="I349" s="101">
        <v>15</v>
      </c>
      <c r="J349" s="163">
        <v>15</v>
      </c>
      <c r="K349" s="163"/>
      <c r="L349" s="163"/>
      <c r="M349" s="163"/>
      <c r="N349" s="163">
        <v>15</v>
      </c>
      <c r="O349" s="163">
        <v>15</v>
      </c>
      <c r="P349" s="163">
        <v>1</v>
      </c>
      <c r="Q349" s="163">
        <v>1</v>
      </c>
      <c r="R349" s="163">
        <v>0.5</v>
      </c>
      <c r="S349" s="163">
        <v>0.5</v>
      </c>
      <c r="T349" s="178"/>
      <c r="U349" s="58"/>
      <c r="V349" s="58"/>
    </row>
    <row r="350" spans="1:226">
      <c r="A350" s="362"/>
      <c r="B350" s="331"/>
      <c r="C350" s="133">
        <v>6</v>
      </c>
      <c r="D350" s="190" t="s">
        <v>249</v>
      </c>
      <c r="E350" s="200" t="s">
        <v>69</v>
      </c>
      <c r="F350" s="201" t="s">
        <v>161</v>
      </c>
      <c r="G350" s="199" t="s">
        <v>26</v>
      </c>
      <c r="H350" s="163">
        <v>15</v>
      </c>
      <c r="I350" s="101">
        <v>15</v>
      </c>
      <c r="J350" s="163">
        <v>25</v>
      </c>
      <c r="K350" s="163"/>
      <c r="L350" s="163"/>
      <c r="M350" s="163"/>
      <c r="N350" s="163">
        <v>15</v>
      </c>
      <c r="O350" s="163">
        <v>25</v>
      </c>
      <c r="P350" s="163">
        <v>2</v>
      </c>
      <c r="Q350" s="163">
        <v>2</v>
      </c>
      <c r="R350" s="163">
        <v>1</v>
      </c>
      <c r="S350" s="163">
        <v>1</v>
      </c>
      <c r="T350" s="180">
        <v>10</v>
      </c>
      <c r="U350" s="58"/>
      <c r="V350" s="58"/>
    </row>
    <row r="351" spans="1:226">
      <c r="A351" s="241">
        <v>2</v>
      </c>
      <c r="B351" s="331"/>
      <c r="C351" s="134">
        <v>6</v>
      </c>
      <c r="D351" s="190" t="s">
        <v>215</v>
      </c>
      <c r="E351" s="200" t="s">
        <v>92</v>
      </c>
      <c r="F351" s="201" t="s">
        <v>161</v>
      </c>
      <c r="G351" s="203" t="s">
        <v>295</v>
      </c>
      <c r="H351" s="163">
        <v>0</v>
      </c>
      <c r="I351" s="101">
        <v>0</v>
      </c>
      <c r="J351" s="163">
        <v>300</v>
      </c>
      <c r="K351" s="163"/>
      <c r="L351" s="163"/>
      <c r="M351" s="163"/>
      <c r="N351" s="163"/>
      <c r="O351" s="163">
        <v>300</v>
      </c>
      <c r="P351" s="163">
        <v>10</v>
      </c>
      <c r="Q351" s="163">
        <v>10</v>
      </c>
      <c r="R351" s="163">
        <v>0</v>
      </c>
      <c r="S351" s="163">
        <v>10</v>
      </c>
      <c r="T351" s="180"/>
      <c r="U351" s="58"/>
      <c r="V351" s="58"/>
    </row>
    <row r="352" spans="1:226" ht="14.25" customHeight="1">
      <c r="A352" s="267" t="s">
        <v>104</v>
      </c>
      <c r="B352" s="268"/>
      <c r="C352" s="268"/>
      <c r="D352" s="268"/>
      <c r="E352" s="268"/>
      <c r="F352" s="268"/>
      <c r="G352" s="269"/>
      <c r="H352" s="232">
        <f>SUM(H348:H351)</f>
        <v>45</v>
      </c>
      <c r="I352" s="232">
        <f t="shared" ref="I352:T352" si="21">SUM(I348:I351)</f>
        <v>45</v>
      </c>
      <c r="J352" s="232">
        <f t="shared" si="21"/>
        <v>355</v>
      </c>
      <c r="K352" s="232">
        <f t="shared" si="21"/>
        <v>0</v>
      </c>
      <c r="L352" s="232">
        <f t="shared" si="21"/>
        <v>0</v>
      </c>
      <c r="M352" s="232">
        <f t="shared" si="21"/>
        <v>0</v>
      </c>
      <c r="N352" s="232">
        <f t="shared" si="21"/>
        <v>45</v>
      </c>
      <c r="O352" s="232">
        <f t="shared" si="21"/>
        <v>355</v>
      </c>
      <c r="P352" s="232">
        <f t="shared" si="21"/>
        <v>14</v>
      </c>
      <c r="Q352" s="232">
        <f t="shared" si="21"/>
        <v>14</v>
      </c>
      <c r="R352" s="232">
        <f t="shared" si="21"/>
        <v>2</v>
      </c>
      <c r="S352" s="232">
        <f t="shared" si="21"/>
        <v>12</v>
      </c>
      <c r="T352" s="232">
        <f t="shared" si="21"/>
        <v>10</v>
      </c>
      <c r="U352" s="58"/>
      <c r="V352" s="58"/>
    </row>
    <row r="353" spans="1:22">
      <c r="A353" s="10"/>
      <c r="B353" s="11"/>
      <c r="C353" s="11"/>
      <c r="D353" s="28"/>
      <c r="E353" s="29"/>
      <c r="F353" s="30"/>
      <c r="G353" s="14"/>
      <c r="H353" s="14"/>
      <c r="I353" s="50"/>
      <c r="J353" s="16"/>
      <c r="K353" s="17"/>
      <c r="L353" s="17"/>
      <c r="M353" s="16"/>
      <c r="N353" s="17"/>
      <c r="O353" s="17"/>
      <c r="P353" s="31"/>
      <c r="Q353" s="19"/>
      <c r="R353" s="18"/>
      <c r="S353" s="18"/>
      <c r="U353" s="58"/>
      <c r="V353" s="58"/>
    </row>
    <row r="354" spans="1:22">
      <c r="A354" s="242" t="s">
        <v>113</v>
      </c>
      <c r="B354" s="40"/>
      <c r="C354" s="40"/>
      <c r="D354" s="40"/>
      <c r="E354" s="40"/>
      <c r="F354" s="243"/>
      <c r="G354" s="40"/>
      <c r="H354" s="40"/>
      <c r="I354" s="244"/>
      <c r="J354" s="245"/>
      <c r="K354" s="40"/>
      <c r="L354" s="40"/>
      <c r="M354" s="40"/>
      <c r="U354" s="58"/>
      <c r="V354" s="58"/>
    </row>
    <row r="355" spans="1:22">
      <c r="A355" s="308" t="s">
        <v>114</v>
      </c>
      <c r="B355" s="308"/>
      <c r="C355" s="308"/>
      <c r="D355" s="308"/>
      <c r="E355" s="308"/>
      <c r="F355" s="361" t="s">
        <v>115</v>
      </c>
      <c r="G355" s="361"/>
      <c r="H355" s="361"/>
      <c r="I355" s="361"/>
      <c r="J355" s="361" t="s">
        <v>11</v>
      </c>
      <c r="K355" s="361"/>
      <c r="L355" s="361"/>
      <c r="M355" s="361"/>
      <c r="N355" s="57"/>
      <c r="O355" s="57"/>
      <c r="P355" s="57"/>
      <c r="Q355" s="58"/>
      <c r="U355" s="58"/>
      <c r="V355" s="58"/>
    </row>
    <row r="356" spans="1:22" ht="57" customHeight="1">
      <c r="A356" s="308"/>
      <c r="B356" s="308"/>
      <c r="C356" s="308"/>
      <c r="D356" s="308"/>
      <c r="E356" s="308"/>
      <c r="F356" s="364" t="s">
        <v>116</v>
      </c>
      <c r="G356" s="364"/>
      <c r="H356" s="363" t="s">
        <v>117</v>
      </c>
      <c r="I356" s="363"/>
      <c r="J356" s="365" t="s">
        <v>118</v>
      </c>
      <c r="K356" s="365"/>
      <c r="L356" s="363" t="s">
        <v>119</v>
      </c>
      <c r="M356" s="363"/>
      <c r="N356" s="59"/>
      <c r="O356" s="60"/>
      <c r="P356" s="57"/>
      <c r="Q356" s="58"/>
      <c r="U356" s="58"/>
      <c r="V356" s="58"/>
    </row>
    <row r="357" spans="1:22">
      <c r="A357" s="360" t="s">
        <v>42</v>
      </c>
      <c r="B357" s="360"/>
      <c r="C357" s="360"/>
      <c r="D357" s="360"/>
      <c r="E357" s="360"/>
      <c r="F357" s="358">
        <v>120</v>
      </c>
      <c r="G357" s="358"/>
      <c r="H357" s="359">
        <f t="shared" ref="H357:H374" si="22">F357/1475</f>
        <v>8.1355932203389825E-2</v>
      </c>
      <c r="I357" s="359"/>
      <c r="J357" s="358">
        <v>8</v>
      </c>
      <c r="K357" s="358"/>
      <c r="L357" s="359">
        <f t="shared" ref="L357:L374" si="23">J357/180</f>
        <v>4.4444444444444446E-2</v>
      </c>
      <c r="M357" s="359"/>
      <c r="N357" s="61"/>
      <c r="O357" s="61"/>
      <c r="P357" s="62"/>
      <c r="Q357" s="58"/>
      <c r="U357" s="58"/>
      <c r="V357" s="58"/>
    </row>
    <row r="358" spans="1:22">
      <c r="A358" s="378" t="s">
        <v>182</v>
      </c>
      <c r="B358" s="379"/>
      <c r="C358" s="379"/>
      <c r="D358" s="379"/>
      <c r="E358" s="380"/>
      <c r="F358" s="358">
        <v>60</v>
      </c>
      <c r="G358" s="358"/>
      <c r="H358" s="359">
        <f t="shared" si="22"/>
        <v>4.0677966101694912E-2</v>
      </c>
      <c r="I358" s="359"/>
      <c r="J358" s="358">
        <v>1</v>
      </c>
      <c r="K358" s="358"/>
      <c r="L358" s="359">
        <f>J358/180</f>
        <v>5.5555555555555558E-3</v>
      </c>
      <c r="M358" s="359"/>
      <c r="N358" s="61"/>
      <c r="O358" s="61"/>
      <c r="P358" s="62"/>
      <c r="Q358" s="58"/>
      <c r="U358" s="58"/>
      <c r="V358" s="58"/>
    </row>
    <row r="359" spans="1:22">
      <c r="A359" s="378" t="s">
        <v>181</v>
      </c>
      <c r="B359" s="379"/>
      <c r="C359" s="379"/>
      <c r="D359" s="379"/>
      <c r="E359" s="380"/>
      <c r="F359" s="381">
        <v>60</v>
      </c>
      <c r="G359" s="382"/>
      <c r="H359" s="383">
        <f t="shared" si="22"/>
        <v>4.0677966101694912E-2</v>
      </c>
      <c r="I359" s="384"/>
      <c r="J359" s="381">
        <v>1</v>
      </c>
      <c r="K359" s="382"/>
      <c r="L359" s="383">
        <f>J359/180</f>
        <v>5.5555555555555558E-3</v>
      </c>
      <c r="M359" s="384"/>
      <c r="N359" s="61"/>
      <c r="O359" s="61"/>
      <c r="P359" s="62"/>
      <c r="Q359" s="58"/>
      <c r="U359" s="58"/>
      <c r="V359" s="58"/>
    </row>
    <row r="360" spans="1:22">
      <c r="A360" s="378" t="s">
        <v>184</v>
      </c>
      <c r="B360" s="379"/>
      <c r="C360" s="379"/>
      <c r="D360" s="379"/>
      <c r="E360" s="380"/>
      <c r="F360" s="381">
        <v>60</v>
      </c>
      <c r="G360" s="382"/>
      <c r="H360" s="383">
        <f t="shared" si="22"/>
        <v>4.0677966101694912E-2</v>
      </c>
      <c r="I360" s="384"/>
      <c r="J360" s="381">
        <v>3</v>
      </c>
      <c r="K360" s="382"/>
      <c r="L360" s="383">
        <f>J360/180</f>
        <v>1.6666666666666666E-2</v>
      </c>
      <c r="M360" s="384"/>
      <c r="N360" s="61"/>
      <c r="O360" s="61"/>
      <c r="P360" s="62"/>
      <c r="Q360" s="58"/>
      <c r="U360" s="58"/>
      <c r="V360" s="58"/>
    </row>
    <row r="361" spans="1:22">
      <c r="A361" s="378" t="s">
        <v>183</v>
      </c>
      <c r="B361" s="379"/>
      <c r="C361" s="379"/>
      <c r="D361" s="379"/>
      <c r="E361" s="380"/>
      <c r="F361" s="381">
        <v>60</v>
      </c>
      <c r="G361" s="382"/>
      <c r="H361" s="383">
        <f t="shared" si="22"/>
        <v>4.0677966101694912E-2</v>
      </c>
      <c r="I361" s="384"/>
      <c r="J361" s="381">
        <v>3</v>
      </c>
      <c r="K361" s="382"/>
      <c r="L361" s="383">
        <f>J361/180</f>
        <v>1.6666666666666666E-2</v>
      </c>
      <c r="M361" s="384"/>
      <c r="N361" s="61"/>
      <c r="O361" s="61"/>
      <c r="P361" s="62"/>
      <c r="Q361" s="58"/>
      <c r="U361" s="58"/>
      <c r="V361" s="58"/>
    </row>
    <row r="362" spans="1:22">
      <c r="A362" s="378" t="s">
        <v>111</v>
      </c>
      <c r="B362" s="379"/>
      <c r="C362" s="379"/>
      <c r="D362" s="379"/>
      <c r="E362" s="380"/>
      <c r="F362" s="358">
        <v>60</v>
      </c>
      <c r="G362" s="358"/>
      <c r="H362" s="359">
        <f t="shared" si="22"/>
        <v>4.0677966101694912E-2</v>
      </c>
      <c r="I362" s="359"/>
      <c r="J362" s="358">
        <v>3</v>
      </c>
      <c r="K362" s="358"/>
      <c r="L362" s="359">
        <f t="shared" si="23"/>
        <v>1.6666666666666666E-2</v>
      </c>
      <c r="M362" s="359"/>
      <c r="N362" s="61"/>
      <c r="O362" s="61"/>
      <c r="P362" s="62"/>
      <c r="Q362" s="58"/>
      <c r="U362" s="58"/>
      <c r="V362" s="58"/>
    </row>
    <row r="363" spans="1:22">
      <c r="A363" s="360" t="s">
        <v>120</v>
      </c>
      <c r="B363" s="360"/>
      <c r="C363" s="360"/>
      <c r="D363" s="360"/>
      <c r="E363" s="360"/>
      <c r="F363" s="358">
        <v>15</v>
      </c>
      <c r="G363" s="358"/>
      <c r="H363" s="359">
        <f t="shared" si="22"/>
        <v>1.0169491525423728E-2</v>
      </c>
      <c r="I363" s="359"/>
      <c r="J363" s="358">
        <v>3</v>
      </c>
      <c r="K363" s="358"/>
      <c r="L363" s="359">
        <f t="shared" si="23"/>
        <v>1.6666666666666666E-2</v>
      </c>
      <c r="M363" s="359"/>
      <c r="N363" s="61"/>
      <c r="O363" s="61"/>
      <c r="P363" s="62"/>
      <c r="Q363" s="58"/>
      <c r="U363" s="58"/>
      <c r="V363" s="58"/>
    </row>
    <row r="364" spans="1:22">
      <c r="A364" s="360" t="s">
        <v>121</v>
      </c>
      <c r="B364" s="360"/>
      <c r="C364" s="360"/>
      <c r="D364" s="360"/>
      <c r="E364" s="360"/>
      <c r="F364" s="358">
        <v>15</v>
      </c>
      <c r="G364" s="358"/>
      <c r="H364" s="359">
        <f t="shared" si="22"/>
        <v>1.0169491525423728E-2</v>
      </c>
      <c r="I364" s="359"/>
      <c r="J364" s="358">
        <v>2</v>
      </c>
      <c r="K364" s="358"/>
      <c r="L364" s="359">
        <f t="shared" si="23"/>
        <v>1.1111111111111112E-2</v>
      </c>
      <c r="M364" s="359"/>
      <c r="N364" s="61"/>
      <c r="O364" s="61"/>
      <c r="P364" s="62"/>
      <c r="Q364" s="58"/>
      <c r="U364" s="58"/>
      <c r="V364" s="58"/>
    </row>
    <row r="365" spans="1:22">
      <c r="A365" s="360" t="s">
        <v>122</v>
      </c>
      <c r="B365" s="360"/>
      <c r="C365" s="360"/>
      <c r="D365" s="360"/>
      <c r="E365" s="360"/>
      <c r="F365" s="358">
        <v>15</v>
      </c>
      <c r="G365" s="358"/>
      <c r="H365" s="359">
        <f t="shared" si="22"/>
        <v>1.0169491525423728E-2</v>
      </c>
      <c r="I365" s="359"/>
      <c r="J365" s="358">
        <v>3</v>
      </c>
      <c r="K365" s="358"/>
      <c r="L365" s="359">
        <f t="shared" si="23"/>
        <v>1.6666666666666666E-2</v>
      </c>
      <c r="M365" s="359"/>
      <c r="N365" s="61"/>
      <c r="O365" s="61"/>
      <c r="P365" s="62"/>
      <c r="Q365" s="58"/>
      <c r="U365" s="58"/>
      <c r="V365" s="58"/>
    </row>
    <row r="366" spans="1:22">
      <c r="A366" s="360" t="s">
        <v>112</v>
      </c>
      <c r="B366" s="360"/>
      <c r="C366" s="360"/>
      <c r="D366" s="360"/>
      <c r="E366" s="360"/>
      <c r="F366" s="358">
        <v>15</v>
      </c>
      <c r="G366" s="358"/>
      <c r="H366" s="359">
        <f t="shared" si="22"/>
        <v>1.0169491525423728E-2</v>
      </c>
      <c r="I366" s="359"/>
      <c r="J366" s="358">
        <v>2</v>
      </c>
      <c r="K366" s="358"/>
      <c r="L366" s="359">
        <f t="shared" si="23"/>
        <v>1.1111111111111112E-2</v>
      </c>
      <c r="M366" s="359"/>
      <c r="N366" s="61"/>
      <c r="O366" s="61"/>
      <c r="P366" s="62"/>
      <c r="Q366" s="58"/>
      <c r="U366" s="58"/>
      <c r="V366" s="58"/>
    </row>
    <row r="367" spans="1:22" ht="33" customHeight="1">
      <c r="A367" s="372" t="s">
        <v>174</v>
      </c>
      <c r="B367" s="373"/>
      <c r="C367" s="373"/>
      <c r="D367" s="373"/>
      <c r="E367" s="374"/>
      <c r="F367" s="358">
        <v>15</v>
      </c>
      <c r="G367" s="358"/>
      <c r="H367" s="359">
        <f t="shared" si="22"/>
        <v>1.0169491525423728E-2</v>
      </c>
      <c r="I367" s="359"/>
      <c r="J367" s="358">
        <v>3</v>
      </c>
      <c r="K367" s="358"/>
      <c r="L367" s="359">
        <f t="shared" si="23"/>
        <v>1.6666666666666666E-2</v>
      </c>
      <c r="M367" s="359"/>
      <c r="N367" s="61"/>
      <c r="O367" s="61"/>
      <c r="P367" s="62"/>
      <c r="Q367" s="58"/>
      <c r="U367" s="58"/>
      <c r="V367" s="58"/>
    </row>
    <row r="368" spans="1:22">
      <c r="A368" s="360" t="s">
        <v>69</v>
      </c>
      <c r="B368" s="360"/>
      <c r="C368" s="360"/>
      <c r="D368" s="360"/>
      <c r="E368" s="360"/>
      <c r="F368" s="358">
        <v>45</v>
      </c>
      <c r="G368" s="358"/>
      <c r="H368" s="359">
        <f t="shared" si="22"/>
        <v>3.0508474576271188E-2</v>
      </c>
      <c r="I368" s="359"/>
      <c r="J368" s="358">
        <v>2</v>
      </c>
      <c r="K368" s="358"/>
      <c r="L368" s="359">
        <f t="shared" si="23"/>
        <v>1.1111111111111112E-2</v>
      </c>
      <c r="M368" s="359"/>
      <c r="N368" s="61"/>
      <c r="O368" s="61"/>
      <c r="P368" s="62"/>
      <c r="Q368" s="58"/>
      <c r="U368" s="58"/>
      <c r="V368" s="58"/>
    </row>
    <row r="369" spans="1:22" ht="21" customHeight="1">
      <c r="A369" s="360" t="s">
        <v>123</v>
      </c>
      <c r="B369" s="360"/>
      <c r="C369" s="360"/>
      <c r="D369" s="360"/>
      <c r="E369" s="360"/>
      <c r="F369" s="358">
        <v>15</v>
      </c>
      <c r="G369" s="358"/>
      <c r="H369" s="359">
        <f t="shared" si="22"/>
        <v>1.0169491525423728E-2</v>
      </c>
      <c r="I369" s="359"/>
      <c r="J369" s="358">
        <v>3</v>
      </c>
      <c r="K369" s="358"/>
      <c r="L369" s="359">
        <f t="shared" si="23"/>
        <v>1.6666666666666666E-2</v>
      </c>
      <c r="M369" s="359"/>
      <c r="N369" s="61"/>
      <c r="O369" s="61"/>
      <c r="P369" s="62"/>
      <c r="Q369" s="58"/>
      <c r="U369" s="58"/>
      <c r="V369" s="58"/>
    </row>
    <row r="370" spans="1:22" ht="23.25" customHeight="1">
      <c r="A370" s="372" t="s">
        <v>175</v>
      </c>
      <c r="B370" s="373"/>
      <c r="C370" s="373"/>
      <c r="D370" s="373"/>
      <c r="E370" s="374"/>
      <c r="F370" s="358">
        <v>15</v>
      </c>
      <c r="G370" s="358"/>
      <c r="H370" s="359">
        <f t="shared" si="22"/>
        <v>1.0169491525423728E-2</v>
      </c>
      <c r="I370" s="359"/>
      <c r="J370" s="358">
        <v>3</v>
      </c>
      <c r="K370" s="358"/>
      <c r="L370" s="359">
        <f t="shared" si="23"/>
        <v>1.6666666666666666E-2</v>
      </c>
      <c r="M370" s="359"/>
      <c r="N370" s="61"/>
      <c r="O370" s="61"/>
      <c r="P370" s="62"/>
      <c r="Q370" s="58"/>
      <c r="U370" s="58"/>
      <c r="V370" s="58"/>
    </row>
    <row r="371" spans="1:22" ht="22.5" customHeight="1">
      <c r="A371" s="372" t="s">
        <v>176</v>
      </c>
      <c r="B371" s="373"/>
      <c r="C371" s="373"/>
      <c r="D371" s="373"/>
      <c r="E371" s="374"/>
      <c r="F371" s="358">
        <v>15</v>
      </c>
      <c r="G371" s="358"/>
      <c r="H371" s="359">
        <f t="shared" si="22"/>
        <v>1.0169491525423728E-2</v>
      </c>
      <c r="I371" s="359"/>
      <c r="J371" s="358">
        <v>2</v>
      </c>
      <c r="K371" s="358"/>
      <c r="L371" s="359">
        <f t="shared" si="23"/>
        <v>1.1111111111111112E-2</v>
      </c>
      <c r="M371" s="359"/>
      <c r="N371" s="61"/>
      <c r="O371" s="61"/>
      <c r="P371" s="62"/>
      <c r="Q371" s="58"/>
      <c r="U371" s="58"/>
      <c r="V371" s="58"/>
    </row>
    <row r="372" spans="1:22">
      <c r="A372" s="360" t="s">
        <v>124</v>
      </c>
      <c r="B372" s="360"/>
      <c r="C372" s="360"/>
      <c r="D372" s="360"/>
      <c r="E372" s="360"/>
      <c r="F372" s="358">
        <v>15</v>
      </c>
      <c r="G372" s="358"/>
      <c r="H372" s="359">
        <f t="shared" si="22"/>
        <v>1.0169491525423728E-2</v>
      </c>
      <c r="I372" s="359"/>
      <c r="J372" s="358">
        <v>2</v>
      </c>
      <c r="K372" s="358"/>
      <c r="L372" s="359">
        <f t="shared" si="23"/>
        <v>1.1111111111111112E-2</v>
      </c>
      <c r="M372" s="359"/>
      <c r="N372" s="61"/>
      <c r="O372" s="61"/>
      <c r="P372" s="62"/>
      <c r="Q372" s="58"/>
      <c r="U372" s="58"/>
      <c r="V372" s="58"/>
    </row>
    <row r="373" spans="1:22">
      <c r="A373" s="360" t="s">
        <v>92</v>
      </c>
      <c r="B373" s="360"/>
      <c r="C373" s="360"/>
      <c r="D373" s="360"/>
      <c r="E373" s="360"/>
      <c r="F373" s="358">
        <v>0</v>
      </c>
      <c r="G373" s="358"/>
      <c r="H373" s="359">
        <f t="shared" si="22"/>
        <v>0</v>
      </c>
      <c r="I373" s="359"/>
      <c r="J373" s="358">
        <v>10</v>
      </c>
      <c r="K373" s="358"/>
      <c r="L373" s="359">
        <f t="shared" si="23"/>
        <v>5.5555555555555552E-2</v>
      </c>
      <c r="M373" s="359"/>
      <c r="N373" s="61"/>
      <c r="O373" s="61"/>
      <c r="P373" s="62"/>
      <c r="Q373" s="58"/>
      <c r="U373" s="58"/>
      <c r="V373" s="58"/>
    </row>
    <row r="374" spans="1:22">
      <c r="A374" s="375" t="s">
        <v>125</v>
      </c>
      <c r="B374" s="375"/>
      <c r="C374" s="375"/>
      <c r="D374" s="375"/>
      <c r="E374" s="375"/>
      <c r="F374" s="376">
        <f>SUM(F357:G373)</f>
        <v>600</v>
      </c>
      <c r="G374" s="376"/>
      <c r="H374" s="377">
        <f t="shared" si="22"/>
        <v>0.40677966101694918</v>
      </c>
      <c r="I374" s="377"/>
      <c r="J374" s="376">
        <f>SUM(J357:K373)</f>
        <v>54</v>
      </c>
      <c r="K374" s="376"/>
      <c r="L374" s="377">
        <f t="shared" si="23"/>
        <v>0.3</v>
      </c>
      <c r="M374" s="377"/>
      <c r="N374" s="63"/>
      <c r="O374" s="63"/>
      <c r="P374" s="62"/>
      <c r="Q374" s="58"/>
      <c r="U374" s="58"/>
      <c r="V374" s="58"/>
    </row>
    <row r="375" spans="1:22">
      <c r="A375" s="40"/>
      <c r="B375" s="40"/>
      <c r="C375" s="40"/>
      <c r="D375" s="40"/>
      <c r="E375" s="40"/>
      <c r="F375" s="243"/>
      <c r="G375" s="40"/>
      <c r="H375" s="40"/>
      <c r="I375" s="244"/>
      <c r="J375" s="245"/>
      <c r="K375" s="40"/>
      <c r="L375" s="40"/>
      <c r="M375" s="40"/>
      <c r="N375" s="58"/>
      <c r="O375" s="58"/>
      <c r="P375" s="64"/>
      <c r="Q375" s="58"/>
      <c r="U375" s="58"/>
      <c r="V375" s="58"/>
    </row>
    <row r="376" spans="1:22">
      <c r="A376" s="370" t="s">
        <v>126</v>
      </c>
      <c r="B376" s="370"/>
      <c r="C376" s="370"/>
      <c r="D376" s="370"/>
      <c r="E376" s="370"/>
      <c r="F376" s="361" t="s">
        <v>115</v>
      </c>
      <c r="G376" s="361"/>
      <c r="H376" s="361"/>
      <c r="I376" s="361"/>
      <c r="J376" s="361" t="s">
        <v>11</v>
      </c>
      <c r="K376" s="361"/>
      <c r="L376" s="361"/>
      <c r="M376" s="361"/>
      <c r="N376" s="57"/>
      <c r="O376" s="57"/>
      <c r="P376" s="65"/>
      <c r="Q376" s="58"/>
    </row>
    <row r="377" spans="1:22" ht="60" customHeight="1">
      <c r="A377" s="370"/>
      <c r="B377" s="370"/>
      <c r="C377" s="370"/>
      <c r="D377" s="370"/>
      <c r="E377" s="370"/>
      <c r="F377" s="364" t="s">
        <v>116</v>
      </c>
      <c r="G377" s="364"/>
      <c r="H377" s="364" t="s">
        <v>266</v>
      </c>
      <c r="I377" s="364"/>
      <c r="J377" s="365" t="s">
        <v>127</v>
      </c>
      <c r="K377" s="365"/>
      <c r="L377" s="363" t="s">
        <v>119</v>
      </c>
      <c r="M377" s="363"/>
      <c r="N377" s="57"/>
      <c r="O377" s="57"/>
      <c r="P377" s="65"/>
      <c r="Q377" s="58"/>
    </row>
    <row r="378" spans="1:22" ht="24.75" customHeight="1">
      <c r="A378" s="371" t="s">
        <v>128</v>
      </c>
      <c r="B378" s="371"/>
      <c r="C378" s="371"/>
      <c r="D378" s="371"/>
      <c r="E378" s="371"/>
      <c r="F378" s="367">
        <f>J130</f>
        <v>2995</v>
      </c>
      <c r="G378" s="367"/>
      <c r="H378" s="368">
        <f>F378/(F378+F379)</f>
        <v>0.62854144805876178</v>
      </c>
      <c r="I378" s="368"/>
      <c r="J378" s="369">
        <f>S130</f>
        <v>113.6</v>
      </c>
      <c r="K378" s="369"/>
      <c r="L378" s="368">
        <f>J378/Q130</f>
        <v>0.63111111111111107</v>
      </c>
      <c r="M378" s="368"/>
      <c r="N378" s="63"/>
      <c r="O378" s="63"/>
      <c r="P378" s="62"/>
      <c r="Q378" s="58"/>
    </row>
    <row r="379" spans="1:22" ht="36" customHeight="1">
      <c r="A379" s="366" t="s">
        <v>304</v>
      </c>
      <c r="B379" s="366"/>
      <c r="C379" s="366"/>
      <c r="D379" s="366"/>
      <c r="E379" s="366"/>
      <c r="F379" s="367">
        <f>I130+T130</f>
        <v>1770</v>
      </c>
      <c r="G379" s="367"/>
      <c r="H379" s="368">
        <f>F379/(F378+F379)</f>
        <v>0.37145855194123817</v>
      </c>
      <c r="I379" s="368"/>
      <c r="J379" s="369">
        <f>R130</f>
        <v>65.400000000000006</v>
      </c>
      <c r="K379" s="369"/>
      <c r="L379" s="368">
        <f>J379/Q130</f>
        <v>0.36333333333333334</v>
      </c>
      <c r="M379" s="368"/>
      <c r="N379" s="66"/>
      <c r="O379" s="66"/>
      <c r="P379" s="67"/>
      <c r="Q379" s="58"/>
    </row>
    <row r="382" spans="1:22" s="43" customFormat="1" ht="12.75" customHeight="1">
      <c r="A382" s="439" t="s">
        <v>129</v>
      </c>
      <c r="B382" s="439"/>
      <c r="C382" s="439"/>
      <c r="D382" s="439"/>
      <c r="E382" s="439"/>
      <c r="F382" s="42"/>
      <c r="G382" s="214"/>
      <c r="H382" s="439" t="s">
        <v>130</v>
      </c>
      <c r="I382" s="439"/>
      <c r="J382" s="439"/>
      <c r="K382" s="439"/>
      <c r="L382" s="439"/>
      <c r="M382" s="439"/>
      <c r="N382" s="439"/>
      <c r="O382" s="439"/>
      <c r="P382" s="439"/>
      <c r="Q382" s="439"/>
      <c r="R382" s="42"/>
      <c r="S382" s="215"/>
      <c r="T382" s="216"/>
    </row>
    <row r="383" spans="1:22" s="43" customFormat="1" ht="21" customHeight="1">
      <c r="A383" s="44"/>
      <c r="B383" s="44"/>
      <c r="C383" s="44"/>
      <c r="D383" s="44"/>
      <c r="E383" s="44"/>
      <c r="F383" s="42"/>
      <c r="G383" s="214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2"/>
      <c r="S383" s="215"/>
      <c r="T383" s="216"/>
    </row>
    <row r="384" spans="1:22" s="43" customFormat="1" ht="12.75" customHeight="1">
      <c r="A384" s="398" t="s">
        <v>298</v>
      </c>
      <c r="B384" s="398"/>
      <c r="C384" s="398"/>
      <c r="D384" s="398"/>
      <c r="E384" s="398"/>
      <c r="F384" s="42"/>
      <c r="G384" s="4"/>
      <c r="H384" s="398" t="s">
        <v>298</v>
      </c>
      <c r="I384" s="398"/>
      <c r="J384" s="398"/>
      <c r="K384" s="398"/>
      <c r="L384" s="398"/>
      <c r="M384" s="398"/>
      <c r="N384" s="398"/>
      <c r="O384" s="398"/>
      <c r="P384" s="398"/>
      <c r="Q384" s="398"/>
      <c r="R384" s="42"/>
      <c r="S384" s="215"/>
      <c r="T384" s="216"/>
    </row>
    <row r="385" spans="1:20" s="43" customFormat="1" ht="7.5" customHeight="1">
      <c r="A385" s="439" t="s">
        <v>131</v>
      </c>
      <c r="B385" s="439"/>
      <c r="C385" s="439"/>
      <c r="D385" s="439"/>
      <c r="E385" s="439"/>
      <c r="F385" s="42"/>
      <c r="G385" s="217"/>
      <c r="H385" s="440" t="s">
        <v>132</v>
      </c>
      <c r="I385" s="440"/>
      <c r="J385" s="440"/>
      <c r="K385" s="440"/>
      <c r="L385" s="440"/>
      <c r="M385" s="440"/>
      <c r="N385" s="440"/>
      <c r="O385" s="440"/>
      <c r="P385" s="440"/>
      <c r="Q385" s="440"/>
      <c r="R385" s="42"/>
      <c r="S385" s="215"/>
      <c r="T385" s="216"/>
    </row>
    <row r="386" spans="1:20" s="43" customFormat="1" ht="12.75" customHeight="1">
      <c r="A386" s="439" t="s">
        <v>133</v>
      </c>
      <c r="B386" s="439"/>
      <c r="C386" s="439"/>
      <c r="D386" s="439"/>
      <c r="E386" s="439"/>
      <c r="F386" s="42"/>
      <c r="G386" s="214"/>
      <c r="H386" s="441" t="s">
        <v>133</v>
      </c>
      <c r="I386" s="441"/>
      <c r="J386" s="441"/>
      <c r="K386" s="441"/>
      <c r="L386" s="441"/>
      <c r="M386" s="441"/>
      <c r="N386" s="441"/>
      <c r="O386" s="441"/>
      <c r="P386" s="441"/>
      <c r="Q386" s="441"/>
      <c r="R386" s="42"/>
      <c r="S386" s="215"/>
      <c r="T386" s="216"/>
    </row>
    <row r="387" spans="1:20" s="43" customFormat="1" ht="12.75" customHeight="1">
      <c r="A387" s="44"/>
      <c r="B387" s="44"/>
      <c r="C387" s="44"/>
      <c r="D387" s="44"/>
      <c r="E387" s="44"/>
      <c r="F387" s="44"/>
      <c r="G387" s="218"/>
      <c r="H387" s="70"/>
      <c r="I387" s="52"/>
      <c r="J387" s="70"/>
      <c r="K387" s="70"/>
      <c r="L387" s="70"/>
      <c r="M387" s="70"/>
      <c r="N387" s="68"/>
      <c r="O387" s="68"/>
      <c r="P387" s="68"/>
      <c r="Q387" s="69"/>
      <c r="R387" s="42"/>
      <c r="S387" s="215"/>
      <c r="T387" s="216"/>
    </row>
    <row r="388" spans="1:20" s="43" customFormat="1" ht="12.75" customHeight="1">
      <c r="A388" s="44"/>
      <c r="B388" s="44"/>
      <c r="C388" s="44"/>
      <c r="D388" s="44"/>
      <c r="E388" s="44"/>
      <c r="F388" s="42"/>
      <c r="G388" s="4"/>
      <c r="H388" s="68"/>
      <c r="I388" s="51"/>
      <c r="J388" s="69"/>
      <c r="K388" s="68"/>
      <c r="L388" s="68"/>
      <c r="M388" s="68"/>
      <c r="N388" s="68"/>
      <c r="O388" s="68"/>
      <c r="P388" s="68"/>
      <c r="Q388" s="69"/>
      <c r="R388" s="42"/>
      <c r="S388" s="215"/>
      <c r="T388" s="216"/>
    </row>
    <row r="389" spans="1:20" s="43" customFormat="1" ht="12.75" customHeight="1">
      <c r="A389" s="439" t="s">
        <v>134</v>
      </c>
      <c r="B389" s="439"/>
      <c r="C389" s="439"/>
      <c r="D389" s="439"/>
      <c r="E389" s="439"/>
      <c r="F389" s="42"/>
      <c r="G389" s="4"/>
      <c r="H389" s="441" t="s">
        <v>299</v>
      </c>
      <c r="I389" s="441"/>
      <c r="J389" s="441"/>
      <c r="K389" s="441"/>
      <c r="L389" s="441"/>
      <c r="M389" s="441"/>
      <c r="N389" s="441"/>
      <c r="O389" s="441"/>
      <c r="P389" s="441"/>
      <c r="Q389" s="441"/>
      <c r="R389" s="42"/>
      <c r="S389" s="215"/>
      <c r="T389" s="216"/>
    </row>
    <row r="390" spans="1:20" s="43" customFormat="1" ht="18.75" customHeight="1">
      <c r="A390" s="44"/>
      <c r="B390" s="44"/>
      <c r="C390" s="44"/>
      <c r="D390" s="44"/>
      <c r="E390" s="44"/>
      <c r="F390" s="42"/>
      <c r="G390" s="4"/>
      <c r="H390" s="68"/>
      <c r="I390" s="51"/>
      <c r="J390" s="69"/>
      <c r="K390" s="68"/>
      <c r="L390" s="68"/>
      <c r="M390" s="68"/>
      <c r="N390" s="68"/>
      <c r="O390" s="68"/>
      <c r="P390" s="68"/>
      <c r="Q390" s="69"/>
      <c r="R390" s="42"/>
      <c r="S390" s="215"/>
      <c r="T390" s="216"/>
    </row>
    <row r="391" spans="1:20" s="43" customFormat="1" ht="12.75" customHeight="1">
      <c r="A391" s="398" t="s">
        <v>300</v>
      </c>
      <c r="B391" s="398"/>
      <c r="C391" s="398"/>
      <c r="D391" s="398"/>
      <c r="E391" s="398"/>
      <c r="F391" s="42"/>
      <c r="G391" s="4"/>
      <c r="H391" s="398" t="s">
        <v>301</v>
      </c>
      <c r="I391" s="398"/>
      <c r="J391" s="398"/>
      <c r="K391" s="398"/>
      <c r="L391" s="398"/>
      <c r="M391" s="398"/>
      <c r="N391" s="398"/>
      <c r="O391" s="398"/>
      <c r="P391" s="398"/>
      <c r="Q391" s="398"/>
      <c r="R391" s="42"/>
      <c r="S391" s="215"/>
      <c r="T391" s="216"/>
    </row>
    <row r="392" spans="1:20" s="43" customFormat="1" ht="7.5" customHeight="1">
      <c r="A392" s="439" t="s">
        <v>135</v>
      </c>
      <c r="B392" s="439"/>
      <c r="C392" s="439"/>
      <c r="D392" s="439"/>
      <c r="E392" s="439"/>
      <c r="F392" s="42"/>
      <c r="G392" s="217"/>
      <c r="H392" s="440" t="s">
        <v>132</v>
      </c>
      <c r="I392" s="440"/>
      <c r="J392" s="440"/>
      <c r="K392" s="440"/>
      <c r="L392" s="440"/>
      <c r="M392" s="440"/>
      <c r="N392" s="440"/>
      <c r="O392" s="440"/>
      <c r="P392" s="440"/>
      <c r="Q392" s="440"/>
      <c r="R392" s="42"/>
      <c r="S392" s="215"/>
      <c r="T392" s="216"/>
    </row>
    <row r="393" spans="1:20" s="43" customFormat="1" ht="12.75" customHeight="1">
      <c r="A393" s="439" t="s">
        <v>133</v>
      </c>
      <c r="B393" s="439"/>
      <c r="C393" s="439"/>
      <c r="D393" s="439"/>
      <c r="E393" s="439"/>
      <c r="F393" s="42"/>
      <c r="G393" s="214"/>
      <c r="H393" s="441" t="s">
        <v>133</v>
      </c>
      <c r="I393" s="441"/>
      <c r="J393" s="441"/>
      <c r="K393" s="441"/>
      <c r="L393" s="441"/>
      <c r="M393" s="441"/>
      <c r="N393" s="441"/>
      <c r="O393" s="441"/>
      <c r="P393" s="441"/>
      <c r="Q393" s="441"/>
      <c r="R393" s="42"/>
      <c r="S393" s="215"/>
      <c r="T393" s="216"/>
    </row>
    <row r="394" spans="1:20" s="43" customFormat="1" ht="12.75" customHeight="1">
      <c r="A394" s="219"/>
      <c r="B394" s="219"/>
      <c r="C394" s="219"/>
      <c r="D394" s="219"/>
      <c r="E394" s="219"/>
      <c r="F394" s="42"/>
      <c r="G394" s="4"/>
      <c r="H394" s="68"/>
      <c r="I394" s="51"/>
      <c r="J394" s="69"/>
      <c r="K394" s="68"/>
      <c r="L394" s="68"/>
      <c r="M394" s="68"/>
      <c r="N394" s="68"/>
      <c r="O394" s="68"/>
      <c r="P394" s="68"/>
      <c r="Q394" s="69"/>
      <c r="R394" s="42"/>
      <c r="S394" s="215"/>
      <c r="T394" s="216"/>
    </row>
    <row r="395" spans="1:20" s="43" customFormat="1" ht="12.75" customHeight="1">
      <c r="A395" s="442"/>
      <c r="B395" s="442"/>
      <c r="C395" s="442"/>
      <c r="D395" s="442"/>
      <c r="E395" s="442"/>
      <c r="F395" s="442"/>
      <c r="G395" s="442"/>
      <c r="H395" s="442"/>
      <c r="I395" s="442"/>
      <c r="J395" s="442"/>
      <c r="K395" s="442"/>
      <c r="L395" s="442"/>
      <c r="M395" s="442"/>
      <c r="N395" s="442"/>
      <c r="O395" s="442"/>
      <c r="P395" s="442"/>
      <c r="Q395" s="442"/>
      <c r="R395" s="442"/>
      <c r="S395" s="442"/>
      <c r="T395" s="220"/>
    </row>
    <row r="396" spans="1:20" s="43" customFormat="1" ht="12.75" customHeight="1">
      <c r="A396" s="215"/>
      <c r="B396" s="215"/>
      <c r="C396" s="215"/>
      <c r="D396" s="215"/>
      <c r="E396" s="215"/>
      <c r="F396" s="215"/>
      <c r="G396" s="4"/>
      <c r="H396" s="215"/>
      <c r="I396" s="215"/>
      <c r="J396" s="215"/>
      <c r="K396" s="215"/>
      <c r="L396" s="215"/>
      <c r="M396" s="215"/>
      <c r="N396" s="215"/>
      <c r="O396" s="215"/>
      <c r="P396" s="215"/>
      <c r="Q396" s="215"/>
      <c r="R396" s="215"/>
      <c r="S396" s="215"/>
      <c r="T396" s="216"/>
    </row>
    <row r="397" spans="1:20" s="43" customFormat="1" ht="12.75" customHeight="1">
      <c r="A397" s="443" t="s">
        <v>302</v>
      </c>
      <c r="B397" s="443"/>
      <c r="C397" s="443"/>
      <c r="D397" s="443"/>
      <c r="E397" s="443"/>
      <c r="F397" s="443"/>
      <c r="G397" s="443"/>
      <c r="H397" s="443"/>
      <c r="I397" s="443"/>
      <c r="J397" s="443"/>
      <c r="K397" s="443"/>
      <c r="L397" s="443"/>
      <c r="M397" s="443"/>
      <c r="N397" s="443"/>
      <c r="O397" s="443"/>
      <c r="P397" s="443"/>
      <c r="Q397" s="443"/>
      <c r="R397" s="443"/>
      <c r="S397" s="443"/>
      <c r="T397" s="443"/>
    </row>
    <row r="398" spans="1:20" s="43" customFormat="1" ht="12.75" customHeight="1">
      <c r="A398" s="443"/>
      <c r="B398" s="443"/>
      <c r="C398" s="443"/>
      <c r="D398" s="443"/>
      <c r="E398" s="443"/>
      <c r="F398" s="443"/>
      <c r="G398" s="443"/>
      <c r="H398" s="443"/>
      <c r="I398" s="443"/>
      <c r="J398" s="443"/>
      <c r="K398" s="443"/>
      <c r="L398" s="443"/>
      <c r="M398" s="443"/>
      <c r="N398" s="443"/>
      <c r="O398" s="443"/>
      <c r="P398" s="443"/>
      <c r="Q398" s="443"/>
      <c r="R398" s="443"/>
      <c r="S398" s="443"/>
      <c r="T398" s="443"/>
    </row>
    <row r="399" spans="1:20" s="43" customFormat="1" ht="12.75" customHeight="1">
      <c r="A399" s="443"/>
      <c r="B399" s="443"/>
      <c r="C399" s="443"/>
      <c r="D399" s="443"/>
      <c r="E399" s="443"/>
      <c r="F399" s="443"/>
      <c r="G399" s="443"/>
      <c r="H399" s="443"/>
      <c r="I399" s="443"/>
      <c r="J399" s="443"/>
      <c r="K399" s="443"/>
      <c r="L399" s="443"/>
      <c r="M399" s="443"/>
      <c r="N399" s="443"/>
      <c r="O399" s="443"/>
      <c r="P399" s="443"/>
      <c r="Q399" s="443"/>
      <c r="R399" s="443"/>
      <c r="S399" s="443"/>
      <c r="T399" s="443"/>
    </row>
    <row r="400" spans="1:20" s="43" customFormat="1" ht="35.25" customHeight="1">
      <c r="A400" s="443"/>
      <c r="B400" s="443"/>
      <c r="C400" s="443"/>
      <c r="D400" s="443"/>
      <c r="E400" s="443"/>
      <c r="F400" s="443"/>
      <c r="G400" s="443"/>
      <c r="H400" s="443"/>
      <c r="I400" s="443"/>
      <c r="J400" s="443"/>
      <c r="K400" s="443"/>
      <c r="L400" s="443"/>
      <c r="M400" s="443"/>
      <c r="N400" s="443"/>
      <c r="O400" s="443"/>
      <c r="P400" s="443"/>
      <c r="Q400" s="443"/>
      <c r="R400" s="443"/>
      <c r="S400" s="443"/>
      <c r="T400" s="443"/>
    </row>
    <row r="401" spans="1:20" s="43" customFormat="1" ht="12.75" customHeight="1">
      <c r="A401" s="221"/>
      <c r="B401" s="221"/>
      <c r="C401" s="221"/>
      <c r="D401" s="221"/>
      <c r="E401" s="221"/>
      <c r="F401" s="221"/>
      <c r="G401" s="222"/>
      <c r="H401" s="221"/>
      <c r="I401" s="221"/>
      <c r="J401" s="221"/>
      <c r="K401" s="221"/>
      <c r="L401" s="221"/>
      <c r="M401" s="221"/>
      <c r="N401" s="221"/>
      <c r="O401" s="221"/>
      <c r="P401" s="221"/>
      <c r="Q401" s="221"/>
      <c r="R401" s="221"/>
      <c r="S401" s="221"/>
      <c r="T401" s="216"/>
    </row>
    <row r="402" spans="1:20" s="43" customFormat="1" ht="12.75" customHeight="1">
      <c r="A402" s="443" t="s">
        <v>303</v>
      </c>
      <c r="B402" s="443"/>
      <c r="C402" s="443"/>
      <c r="D402" s="443"/>
      <c r="E402" s="443"/>
      <c r="F402" s="443"/>
      <c r="G402" s="443"/>
      <c r="H402" s="443"/>
      <c r="I402" s="443"/>
      <c r="J402" s="443"/>
      <c r="K402" s="443"/>
      <c r="L402" s="443"/>
      <c r="M402" s="443"/>
      <c r="N402" s="443"/>
      <c r="O402" s="443"/>
      <c r="P402" s="443"/>
      <c r="Q402" s="443"/>
      <c r="R402" s="443"/>
      <c r="S402" s="443"/>
      <c r="T402" s="443"/>
    </row>
    <row r="403" spans="1:20" s="43" customFormat="1" ht="12.75" customHeight="1">
      <c r="A403" s="443"/>
      <c r="B403" s="443"/>
      <c r="C403" s="443"/>
      <c r="D403" s="443"/>
      <c r="E403" s="443"/>
      <c r="F403" s="443"/>
      <c r="G403" s="443"/>
      <c r="H403" s="443"/>
      <c r="I403" s="443"/>
      <c r="J403" s="443"/>
      <c r="K403" s="443"/>
      <c r="L403" s="443"/>
      <c r="M403" s="443"/>
      <c r="N403" s="443"/>
      <c r="O403" s="443"/>
      <c r="P403" s="443"/>
      <c r="Q403" s="443"/>
      <c r="R403" s="443"/>
      <c r="S403" s="443"/>
      <c r="T403" s="443"/>
    </row>
  </sheetData>
  <mergeCells count="916">
    <mergeCell ref="A382:E382"/>
    <mergeCell ref="H382:Q382"/>
    <mergeCell ref="L203:L204"/>
    <mergeCell ref="K199:O199"/>
    <mergeCell ref="H199:J199"/>
    <mergeCell ref="D198:D200"/>
    <mergeCell ref="A392:E392"/>
    <mergeCell ref="H392:Q392"/>
    <mergeCell ref="A393:E393"/>
    <mergeCell ref="H393:Q393"/>
    <mergeCell ref="A395:S395"/>
    <mergeCell ref="A397:T400"/>
    <mergeCell ref="A402:T403"/>
    <mergeCell ref="H383:Q383"/>
    <mergeCell ref="A384:E384"/>
    <mergeCell ref="H384:Q384"/>
    <mergeCell ref="A385:E385"/>
    <mergeCell ref="H385:Q385"/>
    <mergeCell ref="A386:E386"/>
    <mergeCell ref="H386:Q386"/>
    <mergeCell ref="A389:E389"/>
    <mergeCell ref="H389:Q389"/>
    <mergeCell ref="A391:E391"/>
    <mergeCell ref="A317:A318"/>
    <mergeCell ref="B317:B318"/>
    <mergeCell ref="A323:A325"/>
    <mergeCell ref="B323:B325"/>
    <mergeCell ref="A326:A327"/>
    <mergeCell ref="D253:D255"/>
    <mergeCell ref="A238:A239"/>
    <mergeCell ref="B265:B270"/>
    <mergeCell ref="E246:E247"/>
    <mergeCell ref="B256:B257"/>
    <mergeCell ref="B253:B255"/>
    <mergeCell ref="A253:A255"/>
    <mergeCell ref="A269:A270"/>
    <mergeCell ref="A262:A264"/>
    <mergeCell ref="B262:B264"/>
    <mergeCell ref="P96:P97"/>
    <mergeCell ref="E102:E103"/>
    <mergeCell ref="P148:S148"/>
    <mergeCell ref="P149:P150"/>
    <mergeCell ref="A7:T7"/>
    <mergeCell ref="A8:T8"/>
    <mergeCell ref="A9:T9"/>
    <mergeCell ref="A10:T10"/>
    <mergeCell ref="A11:T11"/>
    <mergeCell ref="A12:T12"/>
    <mergeCell ref="A13:T13"/>
    <mergeCell ref="A14:T14"/>
    <mergeCell ref="K60:K61"/>
    <mergeCell ref="T17:T20"/>
    <mergeCell ref="F62:F63"/>
    <mergeCell ref="C72:G72"/>
    <mergeCell ref="C92:G92"/>
    <mergeCell ref="P86:P87"/>
    <mergeCell ref="E98:E99"/>
    <mergeCell ref="H102:H103"/>
    <mergeCell ref="A140:T140"/>
    <mergeCell ref="K108:K109"/>
    <mergeCell ref="H120:H121"/>
    <mergeCell ref="L108:L109"/>
    <mergeCell ref="O108:O109"/>
    <mergeCell ref="P98:P99"/>
    <mergeCell ref="M120:M121"/>
    <mergeCell ref="N120:N121"/>
    <mergeCell ref="K120:K121"/>
    <mergeCell ref="H98:H99"/>
    <mergeCell ref="P102:P103"/>
    <mergeCell ref="P118:P119"/>
    <mergeCell ref="H118:H119"/>
    <mergeCell ref="H17:O17"/>
    <mergeCell ref="P17:S17"/>
    <mergeCell ref="H18:J19"/>
    <mergeCell ref="K18:O18"/>
    <mergeCell ref="P18:P20"/>
    <mergeCell ref="Q18:Q20"/>
    <mergeCell ref="R18:S19"/>
    <mergeCell ref="K19:N19"/>
    <mergeCell ref="O19:O20"/>
    <mergeCell ref="A17:A20"/>
    <mergeCell ref="B17:B20"/>
    <mergeCell ref="C17:C20"/>
    <mergeCell ref="D17:D20"/>
    <mergeCell ref="E17:E20"/>
    <mergeCell ref="F17:F20"/>
    <mergeCell ref="G17:G20"/>
    <mergeCell ref="A16:T16"/>
    <mergeCell ref="I124:I125"/>
    <mergeCell ref="J124:J125"/>
    <mergeCell ref="L124:L125"/>
    <mergeCell ref="O124:O125"/>
    <mergeCell ref="K124:K125"/>
    <mergeCell ref="M124:M125"/>
    <mergeCell ref="N124:N125"/>
    <mergeCell ref="E51:E52"/>
    <mergeCell ref="F51:F52"/>
    <mergeCell ref="H51:H52"/>
    <mergeCell ref="A24:A25"/>
    <mergeCell ref="E24:E25"/>
    <mergeCell ref="A36:A37"/>
    <mergeCell ref="P83:P84"/>
    <mergeCell ref="H62:H63"/>
    <mergeCell ref="H67:H68"/>
    <mergeCell ref="R184:S184"/>
    <mergeCell ref="P276:P277"/>
    <mergeCell ref="E314:E316"/>
    <mergeCell ref="F314:F316"/>
    <mergeCell ref="G314:G316"/>
    <mergeCell ref="H314:O314"/>
    <mergeCell ref="F267:F268"/>
    <mergeCell ref="H267:H268"/>
    <mergeCell ref="P267:P268"/>
    <mergeCell ref="E287:E289"/>
    <mergeCell ref="A196:T196"/>
    <mergeCell ref="A311:G311"/>
    <mergeCell ref="E298:E299"/>
    <mergeCell ref="F298:F299"/>
    <mergeCell ref="A298:A299"/>
    <mergeCell ref="D183:D185"/>
    <mergeCell ref="E183:E185"/>
    <mergeCell ref="P183:S183"/>
    <mergeCell ref="P184:P185"/>
    <mergeCell ref="A314:A316"/>
    <mergeCell ref="B314:B316"/>
    <mergeCell ref="A186:A187"/>
    <mergeCell ref="B240:B248"/>
    <mergeCell ref="C253:C255"/>
    <mergeCell ref="Q184:Q185"/>
    <mergeCell ref="E148:E150"/>
    <mergeCell ref="B297:B304"/>
    <mergeCell ref="H294:O294"/>
    <mergeCell ref="H295:J295"/>
    <mergeCell ref="K295:O295"/>
    <mergeCell ref="K288:O288"/>
    <mergeCell ref="P288:P289"/>
    <mergeCell ref="Q288:Q289"/>
    <mergeCell ref="F287:F289"/>
    <mergeCell ref="P188:P189"/>
    <mergeCell ref="J203:J204"/>
    <mergeCell ref="E244:E245"/>
    <mergeCell ref="C262:C264"/>
    <mergeCell ref="D262:D264"/>
    <mergeCell ref="E262:E264"/>
    <mergeCell ref="F262:F264"/>
    <mergeCell ref="C183:C185"/>
    <mergeCell ref="B209:B211"/>
    <mergeCell ref="H198:O198"/>
    <mergeCell ref="P198:S198"/>
    <mergeCell ref="Q199:Q200"/>
    <mergeCell ref="G253:G255"/>
    <mergeCell ref="F253:F255"/>
    <mergeCell ref="D294:D296"/>
    <mergeCell ref="E294:E296"/>
    <mergeCell ref="F294:F296"/>
    <mergeCell ref="G294:G296"/>
    <mergeCell ref="E190:E191"/>
    <mergeCell ref="H210:J210"/>
    <mergeCell ref="H190:H191"/>
    <mergeCell ref="B186:B193"/>
    <mergeCell ref="E186:E187"/>
    <mergeCell ref="F186:F187"/>
    <mergeCell ref="F190:F191"/>
    <mergeCell ref="G275:G277"/>
    <mergeCell ref="H275:O275"/>
    <mergeCell ref="C209:C211"/>
    <mergeCell ref="H276:J276"/>
    <mergeCell ref="B212:B213"/>
    <mergeCell ref="A34:A35"/>
    <mergeCell ref="E34:E35"/>
    <mergeCell ref="A26:A27"/>
    <mergeCell ref="E26:E27"/>
    <mergeCell ref="F34:F35"/>
    <mergeCell ref="H34:H35"/>
    <mergeCell ref="P34:P35"/>
    <mergeCell ref="E53:E54"/>
    <mergeCell ref="F53:F54"/>
    <mergeCell ref="H42:H43"/>
    <mergeCell ref="P53:P54"/>
    <mergeCell ref="H53:H54"/>
    <mergeCell ref="P51:P52"/>
    <mergeCell ref="P42:P43"/>
    <mergeCell ref="C49:G49"/>
    <mergeCell ref="A50:G50"/>
    <mergeCell ref="F42:F43"/>
    <mergeCell ref="A53:A54"/>
    <mergeCell ref="B21:B49"/>
    <mergeCell ref="A22:A23"/>
    <mergeCell ref="E22:E23"/>
    <mergeCell ref="F22:F23"/>
    <mergeCell ref="A42:A43"/>
    <mergeCell ref="E42:E43"/>
    <mergeCell ref="A38:A39"/>
    <mergeCell ref="E38:E39"/>
    <mergeCell ref="H38:H39"/>
    <mergeCell ref="A44:A45"/>
    <mergeCell ref="E44:E45"/>
    <mergeCell ref="F44:F45"/>
    <mergeCell ref="H44:H45"/>
    <mergeCell ref="E36:E37"/>
    <mergeCell ref="F36:F37"/>
    <mergeCell ref="H36:H37"/>
    <mergeCell ref="F38:F39"/>
    <mergeCell ref="H22:H23"/>
    <mergeCell ref="F26:F27"/>
    <mergeCell ref="H26:H27"/>
    <mergeCell ref="A28:A29"/>
    <mergeCell ref="E28:E29"/>
    <mergeCell ref="F28:F29"/>
    <mergeCell ref="H28:H29"/>
    <mergeCell ref="S124:S125"/>
    <mergeCell ref="A151:A152"/>
    <mergeCell ref="B151:B152"/>
    <mergeCell ref="E151:E152"/>
    <mergeCell ref="F148:F150"/>
    <mergeCell ref="G148:G150"/>
    <mergeCell ref="H148:O148"/>
    <mergeCell ref="H149:J149"/>
    <mergeCell ref="K149:O149"/>
    <mergeCell ref="F24:F25"/>
    <mergeCell ref="H24:H25"/>
    <mergeCell ref="P24:P25"/>
    <mergeCell ref="P38:P39"/>
    <mergeCell ref="P44:P45"/>
    <mergeCell ref="H58:H59"/>
    <mergeCell ref="P36:P37"/>
    <mergeCell ref="P26:P27"/>
    <mergeCell ref="P28:P29"/>
    <mergeCell ref="C33:G33"/>
    <mergeCell ref="E58:E59"/>
    <mergeCell ref="F58:F59"/>
    <mergeCell ref="H391:Q391"/>
    <mergeCell ref="P314:S314"/>
    <mergeCell ref="H315:J315"/>
    <mergeCell ref="H326:H327"/>
    <mergeCell ref="H323:O323"/>
    <mergeCell ref="R338:R339"/>
    <mergeCell ref="O338:O339"/>
    <mergeCell ref="P338:P339"/>
    <mergeCell ref="N338:N339"/>
    <mergeCell ref="I334:I335"/>
    <mergeCell ref="J334:J335"/>
    <mergeCell ref="C314:C316"/>
    <mergeCell ref="P317:P318"/>
    <mergeCell ref="E317:E318"/>
    <mergeCell ref="C323:C325"/>
    <mergeCell ref="D323:D325"/>
    <mergeCell ref="F326:F327"/>
    <mergeCell ref="F151:F152"/>
    <mergeCell ref="C294:C296"/>
    <mergeCell ref="H100:H101"/>
    <mergeCell ref="B287:B289"/>
    <mergeCell ref="K162:O162"/>
    <mergeCell ref="P162:P163"/>
    <mergeCell ref="Q162:Q163"/>
    <mergeCell ref="P238:P239"/>
    <mergeCell ref="P186:P187"/>
    <mergeCell ref="P190:P191"/>
    <mergeCell ref="K210:O210"/>
    <mergeCell ref="C198:C200"/>
    <mergeCell ref="B198:B200"/>
    <mergeCell ref="F188:F189"/>
    <mergeCell ref="H188:H189"/>
    <mergeCell ref="E209:E211"/>
    <mergeCell ref="F209:F211"/>
    <mergeCell ref="G262:G264"/>
    <mergeCell ref="F246:F247"/>
    <mergeCell ref="E253:E255"/>
    <mergeCell ref="H287:O287"/>
    <mergeCell ref="G230:G232"/>
    <mergeCell ref="H230:O230"/>
    <mergeCell ref="G183:G185"/>
    <mergeCell ref="H183:O183"/>
    <mergeCell ref="H184:J184"/>
    <mergeCell ref="K184:O184"/>
    <mergeCell ref="P22:P23"/>
    <mergeCell ref="Q113:Q114"/>
    <mergeCell ref="S113:S114"/>
    <mergeCell ref="L113:L114"/>
    <mergeCell ref="J113:J114"/>
    <mergeCell ref="R113:R114"/>
    <mergeCell ref="G113:G114"/>
    <mergeCell ref="K113:K114"/>
    <mergeCell ref="M113:M114"/>
    <mergeCell ref="R108:R109"/>
    <mergeCell ref="G108:G109"/>
    <mergeCell ref="H108:H109"/>
    <mergeCell ref="I108:I109"/>
    <mergeCell ref="J108:J109"/>
    <mergeCell ref="P113:P114"/>
    <mergeCell ref="S108:S109"/>
    <mergeCell ref="O113:O114"/>
    <mergeCell ref="P58:P59"/>
    <mergeCell ref="P60:P61"/>
    <mergeCell ref="P67:P68"/>
    <mergeCell ref="P62:P63"/>
    <mergeCell ref="P74:P75"/>
    <mergeCell ref="H74:H75"/>
    <mergeCell ref="H86:H87"/>
    <mergeCell ref="B183:B185"/>
    <mergeCell ref="H186:H187"/>
    <mergeCell ref="A188:A189"/>
    <mergeCell ref="E188:E189"/>
    <mergeCell ref="K219:O219"/>
    <mergeCell ref="C218:C220"/>
    <mergeCell ref="E236:E237"/>
    <mergeCell ref="O120:O121"/>
    <mergeCell ref="P120:P121"/>
    <mergeCell ref="P173:P174"/>
    <mergeCell ref="H153:H154"/>
    <mergeCell ref="I120:I121"/>
    <mergeCell ref="J120:J121"/>
    <mergeCell ref="C148:C150"/>
    <mergeCell ref="D148:D150"/>
    <mergeCell ref="H151:H152"/>
    <mergeCell ref="E155:E156"/>
    <mergeCell ref="F155:F156"/>
    <mergeCell ref="F183:F185"/>
    <mergeCell ref="A236:A237"/>
    <mergeCell ref="F230:F232"/>
    <mergeCell ref="G209:G211"/>
    <mergeCell ref="H209:O209"/>
    <mergeCell ref="E218:E220"/>
    <mergeCell ref="F218:F220"/>
    <mergeCell ref="A218:A220"/>
    <mergeCell ref="Q203:Q204"/>
    <mergeCell ref="P219:P220"/>
    <mergeCell ref="H218:O218"/>
    <mergeCell ref="G218:G220"/>
    <mergeCell ref="P254:P255"/>
    <mergeCell ref="H263:J263"/>
    <mergeCell ref="K263:O263"/>
    <mergeCell ref="P263:P264"/>
    <mergeCell ref="A275:A277"/>
    <mergeCell ref="H269:H270"/>
    <mergeCell ref="P265:P266"/>
    <mergeCell ref="P275:S275"/>
    <mergeCell ref="C275:C277"/>
    <mergeCell ref="K276:O276"/>
    <mergeCell ref="A267:A268"/>
    <mergeCell ref="E275:E277"/>
    <mergeCell ref="F275:F277"/>
    <mergeCell ref="R276:S276"/>
    <mergeCell ref="H265:H266"/>
    <mergeCell ref="A258:G258"/>
    <mergeCell ref="A260:T260"/>
    <mergeCell ref="A261:T261"/>
    <mergeCell ref="T262:T264"/>
    <mergeCell ref="A271:G271"/>
    <mergeCell ref="A273:T273"/>
    <mergeCell ref="A274:T274"/>
    <mergeCell ref="P269:P270"/>
    <mergeCell ref="Q254:Q255"/>
    <mergeCell ref="B233:B235"/>
    <mergeCell ref="E230:E232"/>
    <mergeCell ref="H242:H243"/>
    <mergeCell ref="F244:F245"/>
    <mergeCell ref="A240:A241"/>
    <mergeCell ref="H262:O262"/>
    <mergeCell ref="P253:S253"/>
    <mergeCell ref="H253:O253"/>
    <mergeCell ref="P262:S262"/>
    <mergeCell ref="H236:H237"/>
    <mergeCell ref="P236:P237"/>
    <mergeCell ref="A249:G249"/>
    <mergeCell ref="A251:T251"/>
    <mergeCell ref="A252:T252"/>
    <mergeCell ref="T253:T255"/>
    <mergeCell ref="R254:S254"/>
    <mergeCell ref="Q231:Q232"/>
    <mergeCell ref="R231:S231"/>
    <mergeCell ref="P246:P247"/>
    <mergeCell ref="A246:A247"/>
    <mergeCell ref="P244:P245"/>
    <mergeCell ref="H254:J254"/>
    <mergeCell ref="K254:O254"/>
    <mergeCell ref="L338:L339"/>
    <mergeCell ref="G345:G347"/>
    <mergeCell ref="H345:O345"/>
    <mergeCell ref="K340:K341"/>
    <mergeCell ref="M340:M341"/>
    <mergeCell ref="D345:D347"/>
    <mergeCell ref="E345:E347"/>
    <mergeCell ref="B332:B341"/>
    <mergeCell ref="I332:I333"/>
    <mergeCell ref="L332:L333"/>
    <mergeCell ref="O332:O333"/>
    <mergeCell ref="G334:G335"/>
    <mergeCell ref="H334:H335"/>
    <mergeCell ref="O336:O337"/>
    <mergeCell ref="K338:K339"/>
    <mergeCell ref="C345:C347"/>
    <mergeCell ref="A342:G342"/>
    <mergeCell ref="I340:I341"/>
    <mergeCell ref="J340:J341"/>
    <mergeCell ref="L340:L341"/>
    <mergeCell ref="O340:O341"/>
    <mergeCell ref="N340:N341"/>
    <mergeCell ref="A361:E361"/>
    <mergeCell ref="F361:G361"/>
    <mergeCell ref="A359:E359"/>
    <mergeCell ref="F359:G359"/>
    <mergeCell ref="H359:I359"/>
    <mergeCell ref="J359:K359"/>
    <mergeCell ref="L359:M359"/>
    <mergeCell ref="A358:E358"/>
    <mergeCell ref="F358:G358"/>
    <mergeCell ref="H358:I358"/>
    <mergeCell ref="J358:K358"/>
    <mergeCell ref="L358:M358"/>
    <mergeCell ref="H361:I361"/>
    <mergeCell ref="L361:M361"/>
    <mergeCell ref="J361:K361"/>
    <mergeCell ref="A360:E360"/>
    <mergeCell ref="F360:G360"/>
    <mergeCell ref="H360:I360"/>
    <mergeCell ref="J360:K360"/>
    <mergeCell ref="L360:M360"/>
    <mergeCell ref="L362:M362"/>
    <mergeCell ref="A362:E362"/>
    <mergeCell ref="F362:G362"/>
    <mergeCell ref="H362:I362"/>
    <mergeCell ref="J362:K362"/>
    <mergeCell ref="A365:E365"/>
    <mergeCell ref="F365:G365"/>
    <mergeCell ref="H365:I365"/>
    <mergeCell ref="J365:K365"/>
    <mergeCell ref="L365:M365"/>
    <mergeCell ref="A363:E363"/>
    <mergeCell ref="F363:G363"/>
    <mergeCell ref="H363:I363"/>
    <mergeCell ref="J363:K363"/>
    <mergeCell ref="L363:M363"/>
    <mergeCell ref="A364:E364"/>
    <mergeCell ref="F364:G364"/>
    <mergeCell ref="H364:I364"/>
    <mergeCell ref="J364:K364"/>
    <mergeCell ref="L364:M364"/>
    <mergeCell ref="A366:E366"/>
    <mergeCell ref="F366:G366"/>
    <mergeCell ref="H366:I366"/>
    <mergeCell ref="J366:K366"/>
    <mergeCell ref="L366:M366"/>
    <mergeCell ref="A367:E367"/>
    <mergeCell ref="F367:G367"/>
    <mergeCell ref="H367:I367"/>
    <mergeCell ref="J367:K367"/>
    <mergeCell ref="L367:M367"/>
    <mergeCell ref="A368:E368"/>
    <mergeCell ref="F368:G368"/>
    <mergeCell ref="H368:I368"/>
    <mergeCell ref="J368:K368"/>
    <mergeCell ref="L368:M368"/>
    <mergeCell ref="A369:E369"/>
    <mergeCell ref="F369:G369"/>
    <mergeCell ref="H369:I369"/>
    <mergeCell ref="J369:K369"/>
    <mergeCell ref="L369:M369"/>
    <mergeCell ref="A378:E378"/>
    <mergeCell ref="A372:E372"/>
    <mergeCell ref="F372:G372"/>
    <mergeCell ref="A370:E370"/>
    <mergeCell ref="F370:G370"/>
    <mergeCell ref="H370:I370"/>
    <mergeCell ref="J370:K370"/>
    <mergeCell ref="L370:M370"/>
    <mergeCell ref="A371:E371"/>
    <mergeCell ref="F371:G371"/>
    <mergeCell ref="H371:I371"/>
    <mergeCell ref="J371:K371"/>
    <mergeCell ref="L371:M371"/>
    <mergeCell ref="F373:G373"/>
    <mergeCell ref="H373:I373"/>
    <mergeCell ref="J373:K373"/>
    <mergeCell ref="L373:M373"/>
    <mergeCell ref="A374:E374"/>
    <mergeCell ref="F374:G374"/>
    <mergeCell ref="H374:I374"/>
    <mergeCell ref="J374:K374"/>
    <mergeCell ref="L374:M374"/>
    <mergeCell ref="J355:M355"/>
    <mergeCell ref="F356:G356"/>
    <mergeCell ref="H356:I356"/>
    <mergeCell ref="J356:K356"/>
    <mergeCell ref="A379:E379"/>
    <mergeCell ref="F379:G379"/>
    <mergeCell ref="H379:I379"/>
    <mergeCell ref="J379:K379"/>
    <mergeCell ref="A376:E377"/>
    <mergeCell ref="L379:M379"/>
    <mergeCell ref="F376:I376"/>
    <mergeCell ref="J376:M376"/>
    <mergeCell ref="F377:G377"/>
    <mergeCell ref="H377:I377"/>
    <mergeCell ref="J377:K377"/>
    <mergeCell ref="L377:M377"/>
    <mergeCell ref="J378:K378"/>
    <mergeCell ref="F378:G378"/>
    <mergeCell ref="H378:I378"/>
    <mergeCell ref="H372:I372"/>
    <mergeCell ref="J372:K372"/>
    <mergeCell ref="L372:M372"/>
    <mergeCell ref="L378:M378"/>
    <mergeCell ref="A373:E373"/>
    <mergeCell ref="P221:P222"/>
    <mergeCell ref="A294:A296"/>
    <mergeCell ref="R263:S263"/>
    <mergeCell ref="F357:G357"/>
    <mergeCell ref="H357:I357"/>
    <mergeCell ref="J357:K357"/>
    <mergeCell ref="L357:M357"/>
    <mergeCell ref="F345:F347"/>
    <mergeCell ref="A345:A347"/>
    <mergeCell ref="B345:B347"/>
    <mergeCell ref="P345:S345"/>
    <mergeCell ref="H346:J346"/>
    <mergeCell ref="K346:O346"/>
    <mergeCell ref="P346:P347"/>
    <mergeCell ref="Q346:Q347"/>
    <mergeCell ref="R346:S346"/>
    <mergeCell ref="A357:E357"/>
    <mergeCell ref="A355:E356"/>
    <mergeCell ref="F355:I355"/>
    <mergeCell ref="A348:A350"/>
    <mergeCell ref="B349:B351"/>
    <mergeCell ref="L356:M356"/>
    <mergeCell ref="A328:A329"/>
    <mergeCell ref="P242:P243"/>
    <mergeCell ref="P287:S287"/>
    <mergeCell ref="H288:J288"/>
    <mergeCell ref="C287:C289"/>
    <mergeCell ref="D287:D289"/>
    <mergeCell ref="E269:E270"/>
    <mergeCell ref="F269:F270"/>
    <mergeCell ref="E328:E329"/>
    <mergeCell ref="F328:F329"/>
    <mergeCell ref="H328:H329"/>
    <mergeCell ref="F300:F301"/>
    <mergeCell ref="R288:S288"/>
    <mergeCell ref="Q295:Q296"/>
    <mergeCell ref="R295:S295"/>
    <mergeCell ref="P324:P325"/>
    <mergeCell ref="Q324:Q325"/>
    <mergeCell ref="R324:S324"/>
    <mergeCell ref="F323:F325"/>
    <mergeCell ref="G323:G325"/>
    <mergeCell ref="F317:F318"/>
    <mergeCell ref="H317:H318"/>
    <mergeCell ref="E323:E325"/>
    <mergeCell ref="S326:S327"/>
    <mergeCell ref="P294:S294"/>
    <mergeCell ref="P295:P296"/>
    <mergeCell ref="A192:A193"/>
    <mergeCell ref="E192:E193"/>
    <mergeCell ref="F192:F193"/>
    <mergeCell ref="H192:H193"/>
    <mergeCell ref="P192:P193"/>
    <mergeCell ref="A197:T197"/>
    <mergeCell ref="T198:T200"/>
    <mergeCell ref="N203:N204"/>
    <mergeCell ref="T203:T204"/>
    <mergeCell ref="K203:K204"/>
    <mergeCell ref="M203:M204"/>
    <mergeCell ref="B202:B204"/>
    <mergeCell ref="H324:J324"/>
    <mergeCell ref="K324:O324"/>
    <mergeCell ref="A190:A191"/>
    <mergeCell ref="A209:A211"/>
    <mergeCell ref="F198:F200"/>
    <mergeCell ref="E198:E200"/>
    <mergeCell ref="A300:A301"/>
    <mergeCell ref="E300:E301"/>
    <mergeCell ref="A183:A185"/>
    <mergeCell ref="D209:D211"/>
    <mergeCell ref="H240:H241"/>
    <mergeCell ref="E242:E243"/>
    <mergeCell ref="F240:F241"/>
    <mergeCell ref="E265:E266"/>
    <mergeCell ref="D218:D220"/>
    <mergeCell ref="A230:A232"/>
    <mergeCell ref="B230:B232"/>
    <mergeCell ref="C230:C232"/>
    <mergeCell ref="D230:D232"/>
    <mergeCell ref="H221:H222"/>
    <mergeCell ref="H219:J219"/>
    <mergeCell ref="H231:J231"/>
    <mergeCell ref="A265:A266"/>
    <mergeCell ref="F265:F266"/>
    <mergeCell ref="G287:G289"/>
    <mergeCell ref="T230:T232"/>
    <mergeCell ref="F236:F237"/>
    <mergeCell ref="F238:F239"/>
    <mergeCell ref="B236:B239"/>
    <mergeCell ref="T124:T125"/>
    <mergeCell ref="R203:R204"/>
    <mergeCell ref="P323:S323"/>
    <mergeCell ref="E221:E222"/>
    <mergeCell ref="F221:F222"/>
    <mergeCell ref="A179:G179"/>
    <mergeCell ref="E172:E174"/>
    <mergeCell ref="F172:F174"/>
    <mergeCell ref="P218:S218"/>
    <mergeCell ref="P210:P211"/>
    <mergeCell ref="Q210:Q211"/>
    <mergeCell ref="R210:S210"/>
    <mergeCell ref="R199:S199"/>
    <mergeCell ref="P199:P200"/>
    <mergeCell ref="Q315:Q316"/>
    <mergeCell ref="P240:P241"/>
    <mergeCell ref="Q219:Q220"/>
    <mergeCell ref="R219:S219"/>
    <mergeCell ref="A155:A156"/>
    <mergeCell ref="H203:H204"/>
    <mergeCell ref="H238:H239"/>
    <mergeCell ref="H244:H245"/>
    <mergeCell ref="P209:S209"/>
    <mergeCell ref="A205:G205"/>
    <mergeCell ref="A207:T207"/>
    <mergeCell ref="A208:T208"/>
    <mergeCell ref="T209:T211"/>
    <mergeCell ref="A214:G214"/>
    <mergeCell ref="A216:T216"/>
    <mergeCell ref="A217:T217"/>
    <mergeCell ref="T218:T220"/>
    <mergeCell ref="A226:G226"/>
    <mergeCell ref="H223:H224"/>
    <mergeCell ref="P223:P224"/>
    <mergeCell ref="E223:E224"/>
    <mergeCell ref="F223:F224"/>
    <mergeCell ref="B223:B225"/>
    <mergeCell ref="K231:O231"/>
    <mergeCell ref="I203:I204"/>
    <mergeCell ref="O203:O204"/>
    <mergeCell ref="P203:P204"/>
    <mergeCell ref="S203:S204"/>
    <mergeCell ref="F242:F243"/>
    <mergeCell ref="E267:E268"/>
    <mergeCell ref="H246:H247"/>
    <mergeCell ref="T118:T119"/>
    <mergeCell ref="T108:T109"/>
    <mergeCell ref="T113:T114"/>
    <mergeCell ref="I113:I114"/>
    <mergeCell ref="A129:G129"/>
    <mergeCell ref="A130:G130"/>
    <mergeCell ref="G203:G204"/>
    <mergeCell ref="A198:A200"/>
    <mergeCell ref="A161:A163"/>
    <mergeCell ref="B161:B163"/>
    <mergeCell ref="C161:C163"/>
    <mergeCell ref="D161:D163"/>
    <mergeCell ref="B218:B220"/>
    <mergeCell ref="A224:A225"/>
    <mergeCell ref="A244:A245"/>
    <mergeCell ref="G198:G200"/>
    <mergeCell ref="P230:S230"/>
    <mergeCell ref="P231:P232"/>
    <mergeCell ref="E240:E241"/>
    <mergeCell ref="A221:A222"/>
    <mergeCell ref="B221:B222"/>
    <mergeCell ref="Q263:Q264"/>
    <mergeCell ref="E238:E239"/>
    <mergeCell ref="A242:A243"/>
    <mergeCell ref="G172:G174"/>
    <mergeCell ref="H172:O172"/>
    <mergeCell ref="H173:J173"/>
    <mergeCell ref="K173:O173"/>
    <mergeCell ref="M118:M119"/>
    <mergeCell ref="A172:A174"/>
    <mergeCell ref="B164:B167"/>
    <mergeCell ref="A168:G168"/>
    <mergeCell ref="G124:G125"/>
    <mergeCell ref="B172:B174"/>
    <mergeCell ref="C172:C174"/>
    <mergeCell ref="A153:A154"/>
    <mergeCell ref="B175:B178"/>
    <mergeCell ref="A181:T181"/>
    <mergeCell ref="A182:T182"/>
    <mergeCell ref="T183:T185"/>
    <mergeCell ref="A194:G194"/>
    <mergeCell ref="A228:T228"/>
    <mergeCell ref="A229:T229"/>
    <mergeCell ref="N118:N119"/>
    <mergeCell ref="N122:N123"/>
    <mergeCell ref="R122:R123"/>
    <mergeCell ref="P172:S172"/>
    <mergeCell ref="Q173:Q174"/>
    <mergeCell ref="R173:S173"/>
    <mergeCell ref="O122:O123"/>
    <mergeCell ref="S122:S123"/>
    <mergeCell ref="P124:P125"/>
    <mergeCell ref="A170:T170"/>
    <mergeCell ref="A171:T171"/>
    <mergeCell ref="T172:T174"/>
    <mergeCell ref="G122:G123"/>
    <mergeCell ref="T122:T123"/>
    <mergeCell ref="A157:G157"/>
    <mergeCell ref="C128:G128"/>
    <mergeCell ref="I122:I123"/>
    <mergeCell ref="J122:J123"/>
    <mergeCell ref="L122:L123"/>
    <mergeCell ref="P151:P152"/>
    <mergeCell ref="P153:P154"/>
    <mergeCell ref="R124:R125"/>
    <mergeCell ref="S118:S119"/>
    <mergeCell ref="Q124:Q125"/>
    <mergeCell ref="E161:E163"/>
    <mergeCell ref="F161:F163"/>
    <mergeCell ref="G161:G163"/>
    <mergeCell ref="H161:O161"/>
    <mergeCell ref="P161:S161"/>
    <mergeCell ref="H162:J162"/>
    <mergeCell ref="B148:B150"/>
    <mergeCell ref="F153:F154"/>
    <mergeCell ref="E153:E154"/>
    <mergeCell ref="Q149:Q150"/>
    <mergeCell ref="R149:S149"/>
    <mergeCell ref="H155:H156"/>
    <mergeCell ref="R162:S162"/>
    <mergeCell ref="P155:P156"/>
    <mergeCell ref="S120:S121"/>
    <mergeCell ref="G118:G119"/>
    <mergeCell ref="M108:M109"/>
    <mergeCell ref="B155:B156"/>
    <mergeCell ref="N113:N114"/>
    <mergeCell ref="H124:H125"/>
    <mergeCell ref="M122:M123"/>
    <mergeCell ref="P122:P123"/>
    <mergeCell ref="Q122:Q123"/>
    <mergeCell ref="P100:P101"/>
    <mergeCell ref="A145:R145"/>
    <mergeCell ref="A148:A150"/>
    <mergeCell ref="R118:R119"/>
    <mergeCell ref="I118:I119"/>
    <mergeCell ref="J118:J119"/>
    <mergeCell ref="O118:O119"/>
    <mergeCell ref="Q118:Q119"/>
    <mergeCell ref="K118:K119"/>
    <mergeCell ref="K122:K123"/>
    <mergeCell ref="Q108:Q109"/>
    <mergeCell ref="N108:N109"/>
    <mergeCell ref="R120:R121"/>
    <mergeCell ref="Q120:Q121"/>
    <mergeCell ref="P115:P116"/>
    <mergeCell ref="L120:L121"/>
    <mergeCell ref="P108:P109"/>
    <mergeCell ref="L60:L61"/>
    <mergeCell ref="O60:O61"/>
    <mergeCell ref="Q60:Q61"/>
    <mergeCell ref="R60:R61"/>
    <mergeCell ref="S60:S61"/>
    <mergeCell ref="T60:T61"/>
    <mergeCell ref="E76:E77"/>
    <mergeCell ref="F76:F77"/>
    <mergeCell ref="H76:H77"/>
    <mergeCell ref="P76:P79"/>
    <mergeCell ref="E78:E79"/>
    <mergeCell ref="F78:F79"/>
    <mergeCell ref="H78:H79"/>
    <mergeCell ref="F67:F68"/>
    <mergeCell ref="E74:E75"/>
    <mergeCell ref="E62:E63"/>
    <mergeCell ref="E67:E68"/>
    <mergeCell ref="F60:F61"/>
    <mergeCell ref="F74:F75"/>
    <mergeCell ref="H60:H61"/>
    <mergeCell ref="G120:G121"/>
    <mergeCell ref="E86:E87"/>
    <mergeCell ref="F100:F101"/>
    <mergeCell ref="F102:F103"/>
    <mergeCell ref="A51:A52"/>
    <mergeCell ref="A58:A59"/>
    <mergeCell ref="B94:B128"/>
    <mergeCell ref="I60:I61"/>
    <mergeCell ref="J60:J61"/>
    <mergeCell ref="H96:H97"/>
    <mergeCell ref="A60:A61"/>
    <mergeCell ref="A62:A63"/>
    <mergeCell ref="A67:A68"/>
    <mergeCell ref="F98:F99"/>
    <mergeCell ref="F86:F87"/>
    <mergeCell ref="A93:G93"/>
    <mergeCell ref="E96:E97"/>
    <mergeCell ref="F96:F97"/>
    <mergeCell ref="C112:G112"/>
    <mergeCell ref="H113:H114"/>
    <mergeCell ref="A74:A75"/>
    <mergeCell ref="A86:A87"/>
    <mergeCell ref="E83:E84"/>
    <mergeCell ref="E115:E116"/>
    <mergeCell ref="F115:F116"/>
    <mergeCell ref="H115:H116"/>
    <mergeCell ref="E100:E101"/>
    <mergeCell ref="A76:A77"/>
    <mergeCell ref="A78:A79"/>
    <mergeCell ref="A83:A84"/>
    <mergeCell ref="A108:A109"/>
    <mergeCell ref="A115:A116"/>
    <mergeCell ref="A118:A119"/>
    <mergeCell ref="A120:A121"/>
    <mergeCell ref="A122:A123"/>
    <mergeCell ref="D172:D174"/>
    <mergeCell ref="A147:T147"/>
    <mergeCell ref="T148:T150"/>
    <mergeCell ref="A159:T159"/>
    <mergeCell ref="A160:T160"/>
    <mergeCell ref="T161:T163"/>
    <mergeCell ref="B153:B154"/>
    <mergeCell ref="L118:L119"/>
    <mergeCell ref="A96:A97"/>
    <mergeCell ref="A98:A99"/>
    <mergeCell ref="F83:F84"/>
    <mergeCell ref="H83:H84"/>
    <mergeCell ref="H122:H123"/>
    <mergeCell ref="A100:A101"/>
    <mergeCell ref="A102:A103"/>
    <mergeCell ref="B51:B92"/>
    <mergeCell ref="T275:T277"/>
    <mergeCell ref="A283:G283"/>
    <mergeCell ref="P279:P280"/>
    <mergeCell ref="F279:F280"/>
    <mergeCell ref="H279:H280"/>
    <mergeCell ref="E279:E280"/>
    <mergeCell ref="B278:B280"/>
    <mergeCell ref="B281:B282"/>
    <mergeCell ref="A285:T285"/>
    <mergeCell ref="Q276:Q277"/>
    <mergeCell ref="D275:D277"/>
    <mergeCell ref="B275:B277"/>
    <mergeCell ref="A287:A289"/>
    <mergeCell ref="A278:A279"/>
    <mergeCell ref="A291:G291"/>
    <mergeCell ref="A293:T293"/>
    <mergeCell ref="T294:T296"/>
    <mergeCell ref="B294:B296"/>
    <mergeCell ref="A286:T286"/>
    <mergeCell ref="T287:T289"/>
    <mergeCell ref="K336:K337"/>
    <mergeCell ref="H298:H299"/>
    <mergeCell ref="P298:P299"/>
    <mergeCell ref="B305:B308"/>
    <mergeCell ref="B309:B310"/>
    <mergeCell ref="A313:T313"/>
    <mergeCell ref="T314:T316"/>
    <mergeCell ref="A320:G320"/>
    <mergeCell ref="A322:T322"/>
    <mergeCell ref="T323:T325"/>
    <mergeCell ref="K315:O315"/>
    <mergeCell ref="P315:P316"/>
    <mergeCell ref="D314:D316"/>
    <mergeCell ref="R315:S315"/>
    <mergeCell ref="H300:H301"/>
    <mergeCell ref="P300:P301"/>
    <mergeCell ref="B326:B331"/>
    <mergeCell ref="R334:R335"/>
    <mergeCell ref="P334:P335"/>
    <mergeCell ref="M336:M337"/>
    <mergeCell ref="G336:G337"/>
    <mergeCell ref="I338:I339"/>
    <mergeCell ref="J338:J339"/>
    <mergeCell ref="R340:R341"/>
    <mergeCell ref="I336:I337"/>
    <mergeCell ref="J336:J337"/>
    <mergeCell ref="R336:R337"/>
    <mergeCell ref="G340:G341"/>
    <mergeCell ref="K334:K335"/>
    <mergeCell ref="M334:M335"/>
    <mergeCell ref="K326:K327"/>
    <mergeCell ref="P326:P327"/>
    <mergeCell ref="I326:I327"/>
    <mergeCell ref="J326:J327"/>
    <mergeCell ref="L326:L327"/>
    <mergeCell ref="O326:O327"/>
    <mergeCell ref="Q326:Q327"/>
    <mergeCell ref="R326:R327"/>
    <mergeCell ref="H336:H337"/>
    <mergeCell ref="N336:N337"/>
    <mergeCell ref="T326:T327"/>
    <mergeCell ref="P328:P331"/>
    <mergeCell ref="E330:E331"/>
    <mergeCell ref="F330:F331"/>
    <mergeCell ref="H330:H331"/>
    <mergeCell ref="P332:P333"/>
    <mergeCell ref="K332:K333"/>
    <mergeCell ref="S332:S333"/>
    <mergeCell ref="G332:G333"/>
    <mergeCell ref="H332:H333"/>
    <mergeCell ref="J332:J333"/>
    <mergeCell ref="T332:T333"/>
    <mergeCell ref="R332:R333"/>
    <mergeCell ref="Q332:Q333"/>
    <mergeCell ref="N332:N333"/>
    <mergeCell ref="M332:M333"/>
    <mergeCell ref="S334:S335"/>
    <mergeCell ref="S336:S337"/>
    <mergeCell ref="A344:T344"/>
    <mergeCell ref="T345:T347"/>
    <mergeCell ref="A352:G352"/>
    <mergeCell ref="T338:T339"/>
    <mergeCell ref="T340:T341"/>
    <mergeCell ref="T334:T335"/>
    <mergeCell ref="N334:N335"/>
    <mergeCell ref="Q340:Q341"/>
    <mergeCell ref="H340:H341"/>
    <mergeCell ref="M338:M339"/>
    <mergeCell ref="Q338:Q339"/>
    <mergeCell ref="S338:S339"/>
    <mergeCell ref="P340:P341"/>
    <mergeCell ref="H338:H339"/>
    <mergeCell ref="S340:S341"/>
    <mergeCell ref="L336:L337"/>
    <mergeCell ref="O334:O335"/>
    <mergeCell ref="G338:G339"/>
    <mergeCell ref="P336:P337"/>
    <mergeCell ref="Q336:Q337"/>
    <mergeCell ref="Q334:Q335"/>
    <mergeCell ref="L334:L335"/>
  </mergeCells>
  <phoneticPr fontId="25" type="noConversion"/>
  <pageMargins left="0.31496062992125984" right="0.11811023622047245" top="0.51181102362204722" bottom="0.23622047244094491" header="0.51181102362204722" footer="0.51181102362204722"/>
  <pageSetup paperSize="9" scale="81" firstPageNumber="0" fitToHeight="0" pageOrder="overThenDown" orientation="portrait" r:id="rId1"/>
  <rowBreaks count="7" manualBreakCount="7">
    <brk id="66" max="19" man="1"/>
    <brk id="130" max="19" man="1"/>
    <brk id="179" max="19" man="1"/>
    <brk id="227" max="19" man="1"/>
    <brk id="284" max="19" man="1"/>
    <brk id="335" max="19" man="1"/>
    <brk id="380" max="19" man="1"/>
  </rowBreaks>
  <colBreaks count="1" manualBreakCount="1">
    <brk id="50" max="1048575" man="1"/>
  </colBreaks>
  <ignoredErrors>
    <ignoredError sqref="H72:I72 J72:T72" formulaRange="1"/>
    <ignoredError sqref="H37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plan_studiów</vt:lpstr>
      <vt:lpstr>plan_studiów!Obszar_wydruku</vt:lpstr>
      <vt:lpstr>plan_studiów!Print_Area_1_1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</dc:creator>
  <cp:lastModifiedBy>User</cp:lastModifiedBy>
  <cp:revision>128</cp:revision>
  <cp:lastPrinted>2016-11-30T19:58:28Z</cp:lastPrinted>
  <dcterms:created xsi:type="dcterms:W3CDTF">2008-01-11T10:51:38Z</dcterms:created>
  <dcterms:modified xsi:type="dcterms:W3CDTF">2017-01-12T13:00:22Z</dcterms:modified>
</cp:coreProperties>
</file>